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DASHBOARD" sheetId="2" r:id="rId2"/>
    <sheet name="VIALS" sheetId="3" r:id="rId3"/>
    <sheet name="SCHEDULE" sheetId="4" r:id="rId4"/>
    <sheet name="ADMINISTRATION LOG" sheetId="5" r:id="rId5"/>
    <sheet name="SITE ROTATION" sheetId="6" r:id="rId6"/>
    <sheet name="WELLNESS" sheetId="7" r:id="rId7"/>
    <sheet name="LABS" sheetId="8" r:id="rId8"/>
    <sheet name="STORAGE" sheetId="9" r:id="rId9"/>
    <sheet name="TRAVEL" sheetId="10" r:id="rId10"/>
    <sheet name="LISTS" sheetId="11" r:id="rId11"/>
  </sheets>
  <definedNames>
    <definedName name="_xlnm._FilterDatabase" localSheetId="5" hidden="1">'SITE ROTATION'!$A$9:$G$29</definedName>
    <definedName name="ADMINISTRATION_STATUS">'LISTS'!$F$9:$F$40</definedName>
    <definedName name="AMOUNT_UNITS">'LISTS'!$B$9:$B$40</definedName>
    <definedName name="DOCUMENT_STATUS">'LISTS'!$M$9:$M$40</definedName>
    <definedName name="EXPIRATION_DAYS">'LISTS'!$B$46</definedName>
    <definedName name="FORMS">'LISTS'!$A$9:$A$40</definedName>
    <definedName name="ISSUE_STATUS">'LISTS'!$L$9:$L$40</definedName>
    <definedName name="LAB_FLAGS">'LISTS'!$K$9:$K$40</definedName>
    <definedName name="PLAN_STATUS">'LISTS'!$E$9:$E$40</definedName>
    <definedName name="_xlnm.Print_Area" localSheetId="4">'ADMINISTRATION LOG'!$A$1:$J$59</definedName>
    <definedName name="_xlnm.Print_Area" localSheetId="1">DASHBOARD!$A$1:$L$36</definedName>
    <definedName name="_xlnm.Print_Area" localSheetId="7">LABS!$A$1:$J$59</definedName>
    <definedName name="_xlnm.Print_Area" localSheetId="10">LISTS!$A$1:$M$48</definedName>
    <definedName name="_xlnm.Print_Area" localSheetId="3">SCHEDULE!$A$1:$J$59</definedName>
    <definedName name="_xlnm.Print_Area" localSheetId="5">'SITE ROTATION'!$A$1:$G$29</definedName>
    <definedName name="_xlnm.Print_Area" localSheetId="0">'START HERE'!$A$1:$G$40</definedName>
    <definedName name="_xlnm.Print_Area" localSheetId="8">STORAGE!$A$1:$I$59</definedName>
    <definedName name="_xlnm.Print_Area" localSheetId="9">TRAVEL!$A$1:$L$59</definedName>
    <definedName name="_xlnm.Print_Area" localSheetId="2">VIALS!$A$1:$N$59</definedName>
    <definedName name="_xlnm.Print_Area" localSheetId="6">WELLNESS!$A$1:$I$59</definedName>
    <definedName name="_xlnm.Print_Titles" localSheetId="4">'ADMINISTRATION LOG'!$9:$9</definedName>
    <definedName name="_xlnm.Print_Titles" localSheetId="1">DASHBOARD!$9:$9</definedName>
    <definedName name="_xlnm.Print_Titles" localSheetId="7">LABS!$9:$9</definedName>
    <definedName name="_xlnm.Print_Titles" localSheetId="10">LISTS!$9:$9</definedName>
    <definedName name="_xlnm.Print_Titles" localSheetId="3">SCHEDULE!$9:$9</definedName>
    <definedName name="_xlnm.Print_Titles" localSheetId="5">'SITE ROTATION'!$9:$9</definedName>
    <definedName name="_xlnm.Print_Titles" localSheetId="8">STORAGE!$9:$9</definedName>
    <definedName name="_xlnm.Print_Titles" localSheetId="9">TRAVEL!$9:$9</definedName>
    <definedName name="_xlnm.Print_Titles" localSheetId="2">VIALS!$9:$9</definedName>
    <definedName name="_xlnm.Print_Titles" localSheetId="6">WELLNESS!$9:$9</definedName>
    <definedName name="RECENT_SITE_DAYS">'LISTS'!$B$45</definedName>
    <definedName name="RITE_AID_COUPON_CODE">'START HERE'!$B$28</definedName>
    <definedName name="ROUTES">'LISTS'!$C$9:$C$40</definedName>
    <definedName name="SITE_NAMES">'LISTS'!$J$9:$J$40</definedName>
    <definedName name="TEMPERATURE_UNITS">'LISTS'!$G$9:$G$40</definedName>
    <definedName name="TOOLKIT_VERSION">"1.0"</definedName>
    <definedName name="TRAVEL_STATUS">'LISTS'!$I$9:$I$40</definedName>
    <definedName name="VIAL_STATUS">'LISTS'!$D$9:$D$40</definedName>
    <definedName name="YES_NO_N_A">'LISTS'!$H$9:$H$40</definedName>
  </definedNames>
  <calcPr calcId="124519" fullCalcOnLoad="1"/>
</workbook>
</file>

<file path=xl/comments1.xml><?xml version="1.0" encoding="utf-8"?>
<comments xmlns="http://schemas.openxmlformats.org/spreadsheetml/2006/main">
  <authors>
    <author>Rite Aid</author>
  </authors>
  <commentList>
    <comment ref="H9" authorId="0">
      <text>
        <r>
          <rPr>
            <sz val="8"/>
            <color indexed="81"/>
            <rFont val="Tahoma"/>
            <family val="2"/>
          </rPr>
          <t>Record the date exactly as shown on the label. Do not calculate a new date.</t>
        </r>
      </text>
    </comment>
  </commentList>
</comments>
</file>

<file path=xl/sharedStrings.xml><?xml version="1.0" encoding="utf-8"?>
<sst xmlns="http://schemas.openxmlformats.org/spreadsheetml/2006/main" count="270" uniqueCount="208">
  <si>
    <t>Peptide Tracking Toolkit</t>
  </si>
  <si>
    <t>A private, organized record of the information you choose to enter</t>
  </si>
  <si>
    <t>Start in three steps</t>
  </si>
  <si>
    <t>1  PERSONALIZE</t>
  </si>
  <si>
    <t>Open LISTS. Replace the generic site labels and adjust dropdown choices to match your records.</t>
  </si>
  <si>
    <t>2  BUILD YOUR RECORD</t>
  </si>
  <si>
    <t>Add products to VIALS, then enter any plan you already use in SCHEDULE. The workbook never creates a plan for you.</t>
  </si>
  <si>
    <t>3  KEEP IT CURRENT</t>
  </si>
  <si>
    <t>Record completed activity in ADMINISTRATION LOG and add wellness, lab, storage, and travel notes when useful.</t>
  </si>
  <si>
    <t>What the colors mean</t>
  </si>
  <si>
    <t>Light yellow</t>
  </si>
  <si>
    <t>You enter or edit this information.</t>
  </si>
  <si>
    <t>Light grey</t>
  </si>
  <si>
    <t>The workbook calculates or summarizes this information.</t>
  </si>
  <si>
    <t>Amber</t>
  </si>
  <si>
    <t>Review the underlying record; the highlight is not medical advice.</t>
  </si>
  <si>
    <t>Blue</t>
  </si>
  <si>
    <t>Instructions, headings, and navigation.</t>
  </si>
  <si>
    <t>Privacy &amp; safety boundary</t>
  </si>
  <si>
    <t>Keep this file in a private location you control. It may contain health information. The workbook has no macros, external connections, or hidden tracking.</t>
  </si>
  <si>
    <t>This toolkit organizes your own records. It does not determine a dose, schedule, route, site, storage condition, laboratory meaning, or whether a product is legitimate or safe. Preserve label and laboratory wording exactly; resolve medical or product questions with a pharmacist or healthcare professional.</t>
  </si>
  <si>
    <t>Your personal Rite Aid peptide coupon</t>
  </si>
  <si>
    <t>COUPON RESERVED FOR YOUR CONFIRMED EMAIL</t>
  </si>
  <si>
    <t>Rite Aid will send a personal peptide coupon only to the confirmed email used to download this toolkit when peptide ordering opens. The coupon will be personal and non-transferable; eligibility and offer terms will apply.</t>
  </si>
  <si>
    <t>Share the link, not this file, so friends can confirm their email and receive their own toolkit and personal coupon.</t>
  </si>
  <si>
    <t>riteaid.com/peptides</t>
  </si>
  <si>
    <t>Go to a section</t>
  </si>
  <si>
    <t>→  DASHBOARD</t>
  </si>
  <si>
    <t>→  VIALS</t>
  </si>
  <si>
    <t>→  SCHEDULE</t>
  </si>
  <si>
    <t>→  ADMINISTRATION LOG</t>
  </si>
  <si>
    <t>→  SITE ROTATION</t>
  </si>
  <si>
    <t>→  WELLNESS</t>
  </si>
  <si>
    <t>→  LABS</t>
  </si>
  <si>
    <t>→  STORAGE</t>
  </si>
  <si>
    <t>→  TRAVEL</t>
  </si>
  <si>
    <t>→  LISTS</t>
  </si>
  <si>
    <t>Dashboard</t>
  </si>
  <si>
    <t>Your records at a glance — summaries only, never treatment recommendations</t>
  </si>
  <si>
    <t>Start with VIALS and ADMINISTRATION LOG. Empty sections remain blank until you add information. Attention cards point to dates or records for review; they do not judge safety or effectiveness.</t>
  </si>
  <si>
    <t>OPEN VIALS</t>
  </si>
  <si>
    <t>DATES NEEDING REVIEW</t>
  </si>
  <si>
    <t>RECORDED THIS MONTH</t>
  </si>
  <si>
    <t>Recent administration records</t>
  </si>
  <si>
    <t>Date</t>
  </si>
  <si>
    <t>Product / name</t>
  </si>
  <si>
    <t>Amount</t>
  </si>
  <si>
    <t>Unit</t>
  </si>
  <si>
    <t>Site</t>
  </si>
  <si>
    <t>Status</t>
  </si>
  <si>
    <t>Recent sites</t>
  </si>
  <si>
    <t>Last recorded</t>
  </si>
  <si>
    <t>Entries (30 days)</t>
  </si>
  <si>
    <t>Latest wellness measures</t>
  </si>
  <si>
    <t>trend</t>
  </si>
  <si>
    <t>Quick navigation</t>
  </si>
  <si>
    <t>Vials &amp; products</t>
  </si>
  <si>
    <t>Keep label, lot, storage, and document details together</t>
  </si>
  <si>
    <t>Copy wording from the product label or source document where possible. A record here does not establish authenticity, quality, legitimacy, or safety.</t>
  </si>
  <si>
    <t>Source or pharmacy</t>
  </si>
  <si>
    <t>Lot / batch</t>
  </si>
  <si>
    <t>Form</t>
  </si>
  <si>
    <t>Received date</t>
  </si>
  <si>
    <t>Opened date</t>
  </si>
  <si>
    <t>Mixed date</t>
  </si>
  <si>
    <t>Label expiration / BUD</t>
  </si>
  <si>
    <t>Storage instructions</t>
  </si>
  <si>
    <t>Quantity</t>
  </si>
  <si>
    <t>Quantity unit</t>
  </si>
  <si>
    <t>Document / COA reference</t>
  </si>
  <si>
    <t>Notes</t>
  </si>
  <si>
    <t>User-entered schedule</t>
  </si>
  <si>
    <t>Record a plan you already use or were given</t>
  </si>
  <si>
    <t>The workbook does not determine a plan. Enter only a schedule you have already chosen or received; a planned row is not proof that an administration occurred.</t>
  </si>
  <si>
    <t>Route</t>
  </si>
  <si>
    <t>Frequency or date / time</t>
  </si>
  <si>
    <t>Start date</t>
  </si>
  <si>
    <t>End date</t>
  </si>
  <si>
    <t>Source of plan</t>
  </si>
  <si>
    <t>Administration log</t>
  </si>
  <si>
    <t>Keep completed activity separate from the plan</t>
  </si>
  <si>
    <t>Record what happened, including skipped, delayed, or canceled entries when useful. Amount, route, and site fields preserve your entry; they are not checked for appropriateness.</t>
  </si>
  <si>
    <t>Time</t>
  </si>
  <si>
    <t>Vial / lot reference</t>
  </si>
  <si>
    <t>Site rotation</t>
  </si>
  <si>
    <t>Recent-use summary based on your administration log</t>
  </si>
  <si>
    <t>Rename Site A, Site B, and other generic labels on LISTS. Amber means a site appears in the log within your chosen review window; it does not recommend a site or interval.</t>
  </si>
  <si>
    <t>Configured site</t>
  </si>
  <si>
    <t>Days since</t>
  </si>
  <si>
    <t>Review window</t>
  </si>
  <si>
    <t>Latest status</t>
  </si>
  <si>
    <t>Latest note</t>
  </si>
  <si>
    <t>Wellness record</t>
  </si>
  <si>
    <t>Track consistent observations without assigning cause</t>
  </si>
  <si>
    <t>Rename the four numbered table headers to measures meaningful to you (for example, your own 1–10 scale). Keep the same scale over time. Trends show association only; they do not establish that a product caused a change.</t>
  </si>
  <si>
    <t>Product / context</t>
  </si>
  <si>
    <t>1</t>
  </si>
  <si>
    <t>2</t>
  </si>
  <si>
    <t>3</t>
  </si>
  <si>
    <t>4</t>
  </si>
  <si>
    <t>Symptoms / observations</t>
  </si>
  <si>
    <t>Possible side effects</t>
  </si>
  <si>
    <t>Laboratory results</t>
  </si>
  <si>
    <t>Preserve the laboratory's units, ranges, and flags exactly as reported</t>
  </si>
  <si>
    <t>Enter each result exactly as reported. The low/high columns store the laboratory's own reference range; the workbook does not supply an optimal range or interpret the result.</t>
  </si>
  <si>
    <t>Test</t>
  </si>
  <si>
    <t>Result</t>
  </si>
  <si>
    <t>Lab reference low</t>
  </si>
  <si>
    <t>Lab reference high</t>
  </si>
  <si>
    <t>Flag exactly as reported</t>
  </si>
  <si>
    <t>Laboratory</t>
  </si>
  <si>
    <t>Document reference</t>
  </si>
  <si>
    <t>Optional: Rite Aid Peptide Baseline Blood Test Panel</t>
  </si>
  <si>
    <t>Storage record</t>
  </si>
  <si>
    <t>Document conditions, issues, guidance, and actions</t>
  </si>
  <si>
    <t>Copy storage requirements from the product label. If conditions are uncertain, record the issue and the product-specific guidance you receive; this sheet does not decide whether a product remains usable.</t>
  </si>
  <si>
    <t>Product / vial</t>
  </si>
  <si>
    <t>Location</t>
  </si>
  <si>
    <t>Date / time</t>
  </si>
  <si>
    <t>Recorded temperature</t>
  </si>
  <si>
    <t>Excursion / issue</t>
  </si>
  <si>
    <t>Label or pharmacist guidance received</t>
  </si>
  <si>
    <t>Action taken</t>
  </si>
  <si>
    <t>Travel planner</t>
  </si>
  <si>
    <t>Organize product-specific requirements before a trip</t>
  </si>
  <si>
    <t>Rules and storage needs vary by product, carrier, destination, and jurisdiction. Record what you verified rather than assuming this workbook supplies a universal travel rule.</t>
  </si>
  <si>
    <t>Trip / destination</t>
  </si>
  <si>
    <t>Depart</t>
  </si>
  <si>
    <t>Return</t>
  </si>
  <si>
    <t>Products</t>
  </si>
  <si>
    <t>Items and supplies</t>
  </si>
  <si>
    <t>Storage requirement copied from label</t>
  </si>
  <si>
    <t>Documents</t>
  </si>
  <si>
    <t>Transport plan</t>
  </si>
  <si>
    <t>Destination rules checked</t>
  </si>
  <si>
    <t>Emergency contacts</t>
  </si>
  <si>
    <t>Lists &amp; settings</t>
  </si>
  <si>
    <t>Customize dropdowns and display preferences</t>
  </si>
  <si>
    <t>Edit these lists to match the words you use. Site names are intentionally generic; replace them with your own labels. The recent-use window is only a display preference, not a recommended interval.</t>
  </si>
  <si>
    <t>Forms</t>
  </si>
  <si>
    <t>Vial</t>
  </si>
  <si>
    <t>Pre-filled device</t>
  </si>
  <si>
    <t>Other</t>
  </si>
  <si>
    <t>Amount units</t>
  </si>
  <si>
    <t>mcg</t>
  </si>
  <si>
    <t>mg</t>
  </si>
  <si>
    <t>mL</t>
  </si>
  <si>
    <t>units</t>
  </si>
  <si>
    <t>other</t>
  </si>
  <si>
    <t>Routes</t>
  </si>
  <si>
    <t>Subcutaneous</t>
  </si>
  <si>
    <t>Intramuscular</t>
  </si>
  <si>
    <t>Not recorded</t>
  </si>
  <si>
    <t>Vial status</t>
  </si>
  <si>
    <t>Unopened</t>
  </si>
  <si>
    <t>Open</t>
  </si>
  <si>
    <t>Finished</t>
  </si>
  <si>
    <t>Discarded</t>
  </si>
  <si>
    <t>On hold</t>
  </si>
  <si>
    <t>Plan status</t>
  </si>
  <si>
    <t>Planned</t>
  </si>
  <si>
    <t>Active</t>
  </si>
  <si>
    <t>Paused</t>
  </si>
  <si>
    <t>Ended</t>
  </si>
  <si>
    <t>Administration status</t>
  </si>
  <si>
    <t>Completed</t>
  </si>
  <si>
    <t>Skipped</t>
  </si>
  <si>
    <t>Delayed</t>
  </si>
  <si>
    <t>Canceled</t>
  </si>
  <si>
    <t>Temperature units</t>
  </si>
  <si>
    <t>°F</t>
  </si>
  <si>
    <t>°C</t>
  </si>
  <si>
    <t>Yes / No / N/A</t>
  </si>
  <si>
    <t>Yes</t>
  </si>
  <si>
    <t>No</t>
  </si>
  <si>
    <t>N/A</t>
  </si>
  <si>
    <t>Travel status</t>
  </si>
  <si>
    <t>Planning</t>
  </si>
  <si>
    <t>Ready</t>
  </si>
  <si>
    <t>Site names</t>
  </si>
  <si>
    <t>Site A</t>
  </si>
  <si>
    <t>Site B</t>
  </si>
  <si>
    <t>Site C</t>
  </si>
  <si>
    <t>Site D</t>
  </si>
  <si>
    <t>Site E</t>
  </si>
  <si>
    <t>Site F</t>
  </si>
  <si>
    <t>Lab flags</t>
  </si>
  <si>
    <t>As reported: low</t>
  </si>
  <si>
    <t>As reported: normal</t>
  </si>
  <si>
    <t>As reported: high</t>
  </si>
  <si>
    <t>As reported: critical</t>
  </si>
  <si>
    <t>Not reported</t>
  </si>
  <si>
    <t>Issue status</t>
  </si>
  <si>
    <t>None noted</t>
  </si>
  <si>
    <t>Issue recorded</t>
  </si>
  <si>
    <t>Guidance requested</t>
  </si>
  <si>
    <t>Resolved</t>
  </si>
  <si>
    <t>Document status</t>
  </si>
  <si>
    <t>On file</t>
  </si>
  <si>
    <t>Requested</t>
  </si>
  <si>
    <t>Not available</t>
  </si>
  <si>
    <t>Not applicable</t>
  </si>
  <si>
    <t>Display setting</t>
  </si>
  <si>
    <t>Value</t>
  </si>
  <si>
    <t>Recent-site review window (days)</t>
  </si>
  <si>
    <t>Expiration attention window (days)</t>
  </si>
  <si>
    <t>Important</t>
  </si>
  <si>
    <t>These settings control highlights only. They are not recommendations about safe timing, storage, use, or disposal.</t>
  </si>
</sst>
</file>

<file path=xl/styles.xml><?xml version="1.0" encoding="utf-8"?>
<styleSheet xmlns="http://schemas.openxmlformats.org/spreadsheetml/2006/main">
  <numFmts count="3">
    <numFmt numFmtId="164" formatCode="mmm d, yyyy"/>
    <numFmt numFmtId="165" formatCode="0.00"/>
    <numFmt numFmtId="166" formatCode="mmm d, yyyy h:mm AM/PM"/>
  </numFmts>
  <fonts count="15">
    <font>
      <sz val="11"/>
      <color theme="1"/>
      <name val="Calibri"/>
      <family val="2"/>
      <scheme val="minor"/>
    </font>
    <font>
      <b/>
      <sz val="22"/>
      <color rgb="FFFFFFFF"/>
      <name val="Aptos Display"/>
      <family val="2"/>
    </font>
    <font>
      <sz val="10"/>
      <color rgb="FFFFFFFF"/>
      <name val="Aptos"/>
      <family val="2"/>
    </font>
    <font>
      <b/>
      <sz val="14"/>
      <color rgb="FF334155"/>
      <name val="Aptos Display"/>
      <family val="2"/>
    </font>
    <font>
      <b/>
      <sz val="11"/>
      <color rgb="FF004B87"/>
      <name val="Aptos"/>
      <family val="2"/>
    </font>
    <font>
      <sz val="10"/>
      <color rgb="FF24364B"/>
      <name val="Aptos"/>
      <family val="2"/>
    </font>
    <font>
      <sz val="9"/>
      <color rgb="FF7C2D12"/>
      <name val="Aptos"/>
      <family val="2"/>
    </font>
    <font>
      <b/>
      <sz val="16"/>
      <color rgb="FFE31837"/>
      <name val="Aptos Display"/>
      <family val="2"/>
    </font>
    <font>
      <sz val="9"/>
      <color rgb="FF64748B"/>
      <name val="Aptos"/>
      <family val="2"/>
    </font>
    <font>
      <b/>
      <sz val="9"/>
      <color rgb="FF004B87"/>
      <name val="Aptos"/>
      <family val="2"/>
    </font>
    <font>
      <b/>
      <u/>
      <sz val="9"/>
      <color rgb="FF004B87"/>
      <name val="Aptos"/>
      <family val="2"/>
    </font>
    <font>
      <b/>
      <sz val="10"/>
      <color rgb="FFFFFFFF"/>
      <name val="Aptos"/>
      <family val="2"/>
    </font>
    <font>
      <b/>
      <sz val="9"/>
      <color rgb="FF334155"/>
      <name val="Aptos"/>
      <family val="2"/>
    </font>
    <font>
      <b/>
      <sz val="22"/>
      <color rgb="FF004B87"/>
      <name val="Aptos Display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4B87"/>
        <bgColor indexed="64"/>
      </patternFill>
    </fill>
    <fill>
      <patternFill patternType="solid">
        <fgColor rgb="FFEEF4F9"/>
        <bgColor indexed="64"/>
      </patternFill>
    </fill>
    <fill>
      <patternFill patternType="solid">
        <fgColor rgb="FFFFF8E7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31837"/>
      </bottom>
      <diagonal/>
    </border>
    <border>
      <left style="thin">
        <color rgb="FFD7E0E8"/>
      </left>
      <right style="thin">
        <color rgb="FFD7E0E8"/>
      </right>
      <top style="thin">
        <color rgb="FFD7E0E8"/>
      </top>
      <bottom style="thin">
        <color rgb="FFD7E0E8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medium">
        <color rgb="FFE31837"/>
      </left>
      <right style="medium">
        <color rgb="FFE31837"/>
      </right>
      <top style="medium">
        <color rgb="FFE31837"/>
      </top>
      <bottom style="medium">
        <color rgb="FFE3183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/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 wrapText="1"/>
    </xf>
    <xf numFmtId="0" fontId="5" fillId="4" borderId="2" xfId="0" applyFont="1" applyFill="1" applyBorder="1" applyProtection="1">
      <protection locked="0"/>
    </xf>
    <xf numFmtId="0" fontId="5" fillId="0" borderId="0" xfId="0" applyFont="1" applyAlignment="1">
      <alignment vertical="top" wrapText="1"/>
    </xf>
    <xf numFmtId="0" fontId="5" fillId="5" borderId="2" xfId="0" applyFont="1" applyFill="1" applyBorder="1"/>
    <xf numFmtId="0" fontId="6" fillId="6" borderId="3" xfId="0" applyFont="1" applyFill="1" applyBorder="1" applyAlignment="1">
      <alignment vertical="top" wrapText="1"/>
    </xf>
    <xf numFmtId="0" fontId="7" fillId="7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64" fontId="5" fillId="5" borderId="2" xfId="0" applyNumberFormat="1" applyFont="1" applyFill="1" applyBorder="1"/>
    <xf numFmtId="164" fontId="5" fillId="4" borderId="2" xfId="0" applyNumberFormat="1" applyFont="1" applyFill="1" applyBorder="1" applyProtection="1">
      <protection locked="0"/>
    </xf>
    <xf numFmtId="165" fontId="5" fillId="4" borderId="2" xfId="0" applyNumberFormat="1" applyFont="1" applyFill="1" applyBorder="1" applyProtection="1">
      <protection locked="0"/>
    </xf>
    <xf numFmtId="166" fontId="5" fillId="4" borderId="2" xfId="0" applyNumberFormat="1" applyFont="1" applyFill="1" applyBorder="1" applyProtection="1">
      <protection locked="0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1">
    <dxf>
      <font>
        <color rgb="FF7C2D12"/>
      </font>
      <fill>
        <patternFill>
          <bgColor rgb="FFFFF2CC"/>
        </patternFill>
      </fill>
      <border>
        <left style="thin">
          <color rgb="FFF59E0B"/>
        </left>
        <right style="thin">
          <color rgb="FFF59E0B"/>
        </right>
        <top style="thin">
          <color rgb="FFF59E0B"/>
        </top>
        <bottom style="thin">
          <color rgb="FFF59E0B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588074</xdr:colOff>
      <xdr:row>0</xdr:row>
      <xdr:rowOff>515112</xdr:rowOff>
    </xdr:to>
    <xdr:pic>
      <xdr:nvPicPr>
        <xdr:cNvPr id="2" name="Picture 1" descr="Rite Aid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502348" cy="4389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VIALSTable" displayName="VIALSTable" ref="A9:N309" totalsRowShown="0">
  <autoFilter ref="A9:N309"/>
  <tableColumns count="14">
    <tableColumn id="1" name="Product / name"/>
    <tableColumn id="2" name="Source or pharmacy"/>
    <tableColumn id="3" name="Lot / batch"/>
    <tableColumn id="4" name="Form"/>
    <tableColumn id="5" name="Received date"/>
    <tableColumn id="6" name="Opened date"/>
    <tableColumn id="7" name="Mixed date"/>
    <tableColumn id="8" name="Label expiration / BUD"/>
    <tableColumn id="9" name="Storage instructions"/>
    <tableColumn id="10" name="Quantity"/>
    <tableColumn id="11" name="Quantity unit"/>
    <tableColumn id="12" name="Status"/>
    <tableColumn id="13" name="Document / COA reference"/>
    <tableColumn id="14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CHEDULETable" displayName="SCHEDULETable" ref="A9:J309" totalsRowShown="0">
  <autoFilter ref="A9:J309"/>
  <tableColumns count="10">
    <tableColumn id="1" name="Product / name"/>
    <tableColumn id="2" name="Amount"/>
    <tableColumn id="3" name="Unit"/>
    <tableColumn id="4" name="Route"/>
    <tableColumn id="5" name="Frequency or date / time"/>
    <tableColumn id="6" name="Start date"/>
    <tableColumn id="7" name="End date"/>
    <tableColumn id="8" name="Status"/>
    <tableColumn id="9" name="Source of plan"/>
    <tableColumn id="10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ADMINISTRATIONLOGTable" displayName="ADMINISTRATIONLOGTable" ref="A9:J309" totalsRowShown="0">
  <autoFilter ref="A9:J309"/>
  <tableColumns count="10">
    <tableColumn id="1" name="Date"/>
    <tableColumn id="2" name="Time"/>
    <tableColumn id="3" name="Product / name"/>
    <tableColumn id="4" name="Vial / lot reference"/>
    <tableColumn id="5" name="Amount"/>
    <tableColumn id="6" name="Unit"/>
    <tableColumn id="7" name="Route"/>
    <tableColumn id="8" name="Site"/>
    <tableColumn id="9" name="Status"/>
    <tableColumn id="10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WELLNESSTable" displayName="WELLNESSTable" ref="A9:I309" totalsRowShown="0">
  <autoFilter ref="A9:I309"/>
  <tableColumns count="9">
    <tableColumn id="1" name="Date"/>
    <tableColumn id="2" name="Product / context"/>
    <tableColumn id="3" name="1"/>
    <tableColumn id="4" name="2"/>
    <tableColumn id="5" name="3"/>
    <tableColumn id="6" name="4"/>
    <tableColumn id="7" name="Symptoms / observations"/>
    <tableColumn id="8" name="Possible side effects"/>
    <tableColumn id="9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LABSTable" displayName="LABSTable" ref="A9:J309" totalsRowShown="0">
  <autoFilter ref="A9:J309"/>
  <tableColumns count="10">
    <tableColumn id="1" name="Test"/>
    <tableColumn id="2" name="Date"/>
    <tableColumn id="3" name="Result"/>
    <tableColumn id="4" name="Unit"/>
    <tableColumn id="5" name="Lab reference low"/>
    <tableColumn id="6" name="Lab reference high"/>
    <tableColumn id="7" name="Flag exactly as reported"/>
    <tableColumn id="8" name="Laboratory"/>
    <tableColumn id="9" name="Document reference"/>
    <tableColumn id="10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STORAGETable" displayName="STORAGETable" ref="A9:I309" totalsRowShown="0">
  <autoFilter ref="A9:I309"/>
  <tableColumns count="9">
    <tableColumn id="1" name="Product / vial"/>
    <tableColumn id="2" name="Location"/>
    <tableColumn id="3" name="Date / time"/>
    <tableColumn id="4" name="Recorded temperature"/>
    <tableColumn id="5" name="Unit"/>
    <tableColumn id="6" name="Excursion / issue"/>
    <tableColumn id="7" name="Label or pharmacist guidance received"/>
    <tableColumn id="8" name="Action taken"/>
    <tableColumn id="9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AVELTable" displayName="TRAVELTable" ref="A9:L309" totalsRowShown="0">
  <autoFilter ref="A9:L309"/>
  <tableColumns count="12">
    <tableColumn id="1" name="Trip / destination"/>
    <tableColumn id="2" name="Depart"/>
    <tableColumn id="3" name="Return"/>
    <tableColumn id="4" name="Products"/>
    <tableColumn id="5" name="Items and supplies"/>
    <tableColumn id="6" name="Storage requirement copied from label"/>
    <tableColumn id="7" name="Documents"/>
    <tableColumn id="8" name="Transport plan"/>
    <tableColumn id="9" name="Destination rules checked"/>
    <tableColumn id="10" name="Emergency contacts"/>
    <tableColumn id="11" name="Status"/>
    <tableColumn id="12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iteaid.com/peptides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comments" Target="../comments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riteaid.com/product/peptide-baseline-measurement-panel?utm_source=workbook&amp;utm_medium=xlsx&amp;utm_campaign=peptide-tracking-toolkit" TargetMode="External"/><Relationship Id="rId2" Type="http://schemas.openxmlformats.org/officeDocument/2006/relationships/table" Target="../tables/table5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31837"/>
    <pageSetUpPr fitToPage="1"/>
  </sheetPr>
  <dimension ref="A1:F40"/>
  <sheetViews>
    <sheetView showGridLines="0" tabSelected="1" zoomScale="95" zoomScaleNormal="95" workbookViewId="0"/>
  </sheetViews>
  <sheetFormatPr defaultRowHeight="15"/>
  <cols>
    <col min="1" max="1" width="10.7109375" customWidth="1"/>
    <col min="2" max="2" width="23.7109375" customWidth="1"/>
    <col min="3" max="6" width="18.7109375" customWidth="1"/>
    <col min="7" max="7" width="3.7109375" customWidth="1"/>
  </cols>
  <sheetData>
    <row r="1" spans="2:6" ht="78" customHeight="1">
      <c r="B1" s="1" t="s">
        <v>0</v>
      </c>
      <c r="C1" s="1"/>
      <c r="D1" s="1"/>
      <c r="E1" s="1"/>
      <c r="F1" s="1"/>
    </row>
    <row r="2" spans="2:6">
      <c r="B2" s="2" t="s">
        <v>1</v>
      </c>
      <c r="C2" s="2"/>
      <c r="D2" s="2"/>
      <c r="E2" s="2"/>
      <c r="F2" s="2"/>
    </row>
    <row r="4" spans="2:6" ht="12" customHeight="1"/>
    <row r="5" spans="2:6">
      <c r="B5" s="3" t="s">
        <v>2</v>
      </c>
      <c r="C5" s="3"/>
      <c r="D5" s="3"/>
      <c r="E5" s="3"/>
      <c r="F5" s="3"/>
    </row>
    <row r="7" spans="2:6" ht="25" customHeight="1">
      <c r="B7" s="4" t="s">
        <v>3</v>
      </c>
      <c r="C7" s="4"/>
      <c r="D7" s="4"/>
      <c r="E7" s="4"/>
      <c r="F7" s="4"/>
    </row>
    <row r="8" spans="2:6" ht="37" customHeight="1">
      <c r="B8" s="5" t="s">
        <v>4</v>
      </c>
      <c r="C8" s="5"/>
      <c r="D8" s="5"/>
      <c r="E8" s="5"/>
      <c r="F8" s="5"/>
    </row>
    <row r="9" spans="2:6" ht="25" customHeight="1">
      <c r="B9" s="4" t="s">
        <v>5</v>
      </c>
      <c r="C9" s="4"/>
      <c r="D9" s="4"/>
      <c r="E9" s="4"/>
      <c r="F9" s="4"/>
    </row>
    <row r="10" spans="2:6" ht="37" customHeight="1">
      <c r="B10" s="5" t="s">
        <v>6</v>
      </c>
      <c r="C10" s="5"/>
      <c r="D10" s="5"/>
      <c r="E10" s="5"/>
      <c r="F10" s="5"/>
    </row>
    <row r="11" spans="2:6" ht="25" customHeight="1">
      <c r="B11" s="4" t="s">
        <v>7</v>
      </c>
      <c r="C11" s="4"/>
      <c r="D11" s="4"/>
      <c r="E11" s="4"/>
      <c r="F11" s="4"/>
    </row>
    <row r="12" spans="2:6" ht="37" customHeight="1">
      <c r="B12" s="5" t="s">
        <v>8</v>
      </c>
      <c r="C12" s="5"/>
      <c r="D12" s="5"/>
      <c r="E12" s="5"/>
      <c r="F12" s="5"/>
    </row>
    <row r="13" spans="2:6">
      <c r="B13" s="3" t="s">
        <v>9</v>
      </c>
      <c r="C13" s="3"/>
      <c r="D13" s="3"/>
      <c r="E13" s="3"/>
      <c r="F13" s="3"/>
    </row>
    <row r="15" spans="2:6">
      <c r="B15" s="6" t="s">
        <v>10</v>
      </c>
      <c r="C15" s="7" t="s">
        <v>11</v>
      </c>
      <c r="D15" s="7"/>
      <c r="E15" s="7"/>
      <c r="F15" s="7"/>
    </row>
    <row r="16" spans="2:6">
      <c r="B16" s="8" t="s">
        <v>12</v>
      </c>
      <c r="C16" s="7" t="s">
        <v>13</v>
      </c>
      <c r="D16" s="7"/>
      <c r="E16" s="7"/>
      <c r="F16" s="7"/>
    </row>
    <row r="17" spans="2:6">
      <c r="B17" s="9" t="s">
        <v>14</v>
      </c>
      <c r="C17" s="7" t="s">
        <v>15</v>
      </c>
      <c r="D17" s="7"/>
      <c r="E17" s="7"/>
      <c r="F17" s="7"/>
    </row>
    <row r="18" spans="2:6">
      <c r="B18" s="4" t="s">
        <v>16</v>
      </c>
      <c r="C18" s="7" t="s">
        <v>17</v>
      </c>
      <c r="D18" s="7"/>
      <c r="E18" s="7"/>
      <c r="F18" s="7"/>
    </row>
    <row r="20" spans="2:6">
      <c r="B20" s="3" t="s">
        <v>18</v>
      </c>
      <c r="C20" s="3"/>
      <c r="D20" s="3"/>
      <c r="E20" s="3"/>
      <c r="F20" s="3"/>
    </row>
    <row r="21" spans="2:6">
      <c r="B21" s="5" t="s">
        <v>19</v>
      </c>
      <c r="C21" s="5"/>
      <c r="D21" s="5"/>
      <c r="E21" s="5"/>
      <c r="F21" s="5"/>
    </row>
    <row r="22" spans="2:6">
      <c r="B22" s="5"/>
      <c r="C22" s="5"/>
      <c r="D22" s="5"/>
      <c r="E22" s="5"/>
      <c r="F22" s="5"/>
    </row>
    <row r="23" spans="2:6">
      <c r="B23" s="9" t="s">
        <v>20</v>
      </c>
      <c r="C23" s="9"/>
      <c r="D23" s="9"/>
      <c r="E23" s="9"/>
      <c r="F23" s="9"/>
    </row>
    <row r="24" spans="2:6">
      <c r="B24" s="9"/>
      <c r="C24" s="9"/>
      <c r="D24" s="9"/>
      <c r="E24" s="9"/>
      <c r="F24" s="9"/>
    </row>
    <row r="25" spans="2:6">
      <c r="B25" s="9"/>
      <c r="C25" s="9"/>
      <c r="D25" s="9"/>
      <c r="E25" s="9"/>
      <c r="F25" s="9"/>
    </row>
    <row r="27" spans="2:6">
      <c r="B27" s="3" t="s">
        <v>21</v>
      </c>
      <c r="C27" s="3"/>
      <c r="D27" s="3"/>
      <c r="E27" s="3"/>
      <c r="F27" s="3"/>
    </row>
    <row r="28" spans="2:6">
      <c r="B28" s="10" t="s">
        <v>22</v>
      </c>
      <c r="C28" s="10"/>
      <c r="D28" s="10"/>
      <c r="E28" s="10"/>
      <c r="F28" s="10"/>
    </row>
    <row r="29" spans="2:6">
      <c r="B29" s="11" t="s">
        <v>23</v>
      </c>
      <c r="C29" s="11"/>
      <c r="D29" s="11"/>
      <c r="E29" s="11"/>
      <c r="F29" s="11"/>
    </row>
    <row r="30" spans="2:6">
      <c r="B30" s="11"/>
      <c r="C30" s="11"/>
      <c r="D30" s="11"/>
      <c r="E30" s="11"/>
      <c r="F30" s="11"/>
    </row>
    <row r="31" spans="2:6" ht="22" customHeight="1">
      <c r="B31" s="12" t="s">
        <v>24</v>
      </c>
      <c r="C31" s="12"/>
      <c r="D31" s="12"/>
      <c r="E31" s="12"/>
      <c r="F31" s="12"/>
    </row>
    <row r="32" spans="2:6" ht="22" customHeight="1">
      <c r="B32" s="13" t="s">
        <v>25</v>
      </c>
      <c r="C32" s="13"/>
      <c r="D32" s="13"/>
      <c r="E32" s="13"/>
      <c r="F32" s="13"/>
    </row>
    <row r="34" spans="2:6">
      <c r="B34" s="3" t="s">
        <v>26</v>
      </c>
      <c r="C34" s="3"/>
      <c r="D34" s="3"/>
      <c r="E34" s="3"/>
      <c r="F34" s="3"/>
    </row>
    <row r="36" spans="2:6">
      <c r="B36" s="14" t="s">
        <v>27</v>
      </c>
      <c r="C36" s="14"/>
      <c r="E36" s="14" t="s">
        <v>28</v>
      </c>
      <c r="F36" s="14"/>
    </row>
    <row r="37" spans="2:6">
      <c r="B37" s="14" t="s">
        <v>29</v>
      </c>
      <c r="C37" s="14"/>
      <c r="E37" s="14" t="s">
        <v>30</v>
      </c>
      <c r="F37" s="14"/>
    </row>
    <row r="38" spans="2:6">
      <c r="B38" s="14" t="s">
        <v>31</v>
      </c>
      <c r="C38" s="14"/>
      <c r="E38" s="14" t="s">
        <v>32</v>
      </c>
      <c r="F38" s="14"/>
    </row>
    <row r="39" spans="2:6">
      <c r="B39" s="14" t="s">
        <v>33</v>
      </c>
      <c r="C39" s="14"/>
      <c r="E39" s="14" t="s">
        <v>34</v>
      </c>
      <c r="F39" s="14"/>
    </row>
    <row r="40" spans="2:6">
      <c r="B40" s="14" t="s">
        <v>35</v>
      </c>
      <c r="C40" s="14"/>
      <c r="E40" s="14" t="s">
        <v>36</v>
      </c>
      <c r="F40" s="14"/>
    </row>
  </sheetData>
  <mergeCells count="33">
    <mergeCell ref="B1:F1"/>
    <mergeCell ref="B2:F2"/>
    <mergeCell ref="B5:F5"/>
    <mergeCell ref="C7:F7"/>
    <mergeCell ref="B8:F8"/>
    <mergeCell ref="C9:F9"/>
    <mergeCell ref="B10:F10"/>
    <mergeCell ref="C11:F11"/>
    <mergeCell ref="B12:F12"/>
    <mergeCell ref="B13:F13"/>
    <mergeCell ref="C15:F15"/>
    <mergeCell ref="C16:F16"/>
    <mergeCell ref="C17:F17"/>
    <mergeCell ref="C18:F18"/>
    <mergeCell ref="B20:F20"/>
    <mergeCell ref="B21:F22"/>
    <mergeCell ref="B23:F25"/>
    <mergeCell ref="B27:F27"/>
    <mergeCell ref="B28:F28"/>
    <mergeCell ref="B29:F30"/>
    <mergeCell ref="B31:F31"/>
    <mergeCell ref="B32:F32"/>
    <mergeCell ref="B34:F34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</mergeCells>
  <hyperlinks>
    <hyperlink ref="B32" r:id="rId1"/>
    <hyperlink ref="B36" location="'DASHBOARD'!A1" display="→  DASHBOARD"/>
    <hyperlink ref="E36" location="'VIALS'!A1" display="→  VIALS"/>
    <hyperlink ref="B37" location="'SCHEDULE'!A1" display="→  SCHEDULE"/>
    <hyperlink ref="E37" location="'ADMINISTRATION LOG'!A1" display="→  ADMINISTRATION LOG"/>
    <hyperlink ref="B38" location="'SITE ROTATION'!A1" display="→  SITE ROTATION"/>
    <hyperlink ref="E38" location="'WELLNESS'!A1" display="→  WELLNESS"/>
    <hyperlink ref="B39" location="'LABS'!A1" display="→  LABS"/>
    <hyperlink ref="E39" location="'STORAGE'!A1" display="→  STORAGE"/>
    <hyperlink ref="B40" location="'TRAVEL'!A1" display="→  TRAVEL"/>
    <hyperlink ref="E40" location="'LISTS'!A1" display="→  LISTS"/>
  </hyperlinks>
  <pageMargins left="0.4" right="0.4" top="0.4" bottom="0.4" header="0.3" footer="0.3"/>
  <pageSetup orientation="portrait"/>
  <headerFooter>
    <oddHeader>&amp;RPeptide Tracking Toolkit</oddHeader>
    <oddFooter>&amp;LPrivate working record — not treatment advice&amp;RPage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L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2.7109375" style="6" customWidth="1"/>
    <col min="2" max="3" width="14.7109375" style="19" customWidth="1"/>
    <col min="4" max="4" width="23.7109375" style="6" customWidth="1"/>
    <col min="5" max="5" width="27.7109375" style="6" customWidth="1"/>
    <col min="6" max="6" width="34.7109375" style="6" customWidth="1"/>
    <col min="7" max="7" width="18.7109375" style="6" customWidth="1"/>
    <col min="8" max="8" width="27.7109375" style="6" customWidth="1"/>
    <col min="9" max="9" width="23.7109375" style="6" customWidth="1"/>
    <col min="10" max="10" width="25.7109375" style="6" customWidth="1"/>
    <col min="11" max="11" width="14.7109375" style="6" customWidth="1"/>
    <col min="12" max="12" width="30.7109375" style="6" customWidth="1"/>
  </cols>
  <sheetData>
    <row r="1" spans="1:12" ht="27" customHeight="1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" customHeight="1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" customHeight="1"/>
    <row r="5" spans="1:12" ht="34" customHeight="1">
      <c r="A5" s="5" t="s">
        <v>125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5" customHeight="1"/>
    <row r="7" spans="1:12" ht="6" customHeight="1"/>
    <row r="9" spans="1:12" ht="34" customHeight="1">
      <c r="A9" s="6" t="s">
        <v>126</v>
      </c>
      <c r="B9" s="19" t="s">
        <v>127</v>
      </c>
      <c r="C9" s="19" t="s">
        <v>128</v>
      </c>
      <c r="D9" s="6" t="s">
        <v>129</v>
      </c>
      <c r="E9" s="6" t="s">
        <v>130</v>
      </c>
      <c r="F9" s="6" t="s">
        <v>131</v>
      </c>
      <c r="G9" s="6" t="s">
        <v>132</v>
      </c>
      <c r="H9" s="6" t="s">
        <v>133</v>
      </c>
      <c r="I9" s="6" t="s">
        <v>134</v>
      </c>
      <c r="J9" s="6" t="s">
        <v>135</v>
      </c>
      <c r="K9" s="6" t="s">
        <v>49</v>
      </c>
      <c r="L9" s="6" t="s">
        <v>70</v>
      </c>
    </row>
  </sheetData>
  <mergeCells count="3">
    <mergeCell ref="A1:L2"/>
    <mergeCell ref="A3:L3"/>
    <mergeCell ref="A5:L5"/>
  </mergeCells>
  <conditionalFormatting sqref="C10:C309">
    <cfRule type="expression" dxfId="0" priority="1">
      <formula>AND($C10&lt;&gt;"",$B10&lt;&gt;"",$C10&lt;$B10)</formula>
    </cfRule>
  </conditionalFormatting>
  <dataValidations count="5">
    <dataValidation type="date" allowBlank="1" showInputMessage="1" showErrorMessage="1" errorTitle="Check this entry" error="Choose a listed value or enter a valid value." sqref="B10:B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C10:C309">
      <formula1>DATE(2000,1,1)</formula1>
      <formula2>DATE(2100,12,31)</formula2>
    </dataValidation>
    <dataValidation type="list" allowBlank="1" showInputMessage="1" showErrorMessage="1" errorTitle="Check this entry" error="Choose a listed value or enter a valid value." sqref="G10:G309">
      <formula1>DOCUMENT_STATUS</formula1>
    </dataValidation>
    <dataValidation type="list" allowBlank="1" showInputMessage="1" showErrorMessage="1" errorTitle="Check this entry" error="Choose a listed value or enter a valid value." sqref="I10:I309">
      <formula1>YES_NO_N_A</formula1>
    </dataValidation>
    <dataValidation type="list" allowBlank="1" showInputMessage="1" showErrorMessage="1" errorTitle="Check this entry" error="Choose a listed value or enter a valid value." sqref="K10:K309">
      <formula1>TRAVEL_STATUS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4A3B8"/>
    <pageSetUpPr fitToPage="1"/>
  </sheetPr>
  <dimension ref="A1:M48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15.7109375" customWidth="1"/>
    <col min="2" max="2" width="17.7109375" customWidth="1"/>
    <col min="3" max="3" width="15.7109375" customWidth="1"/>
    <col min="4" max="5" width="16.7109375" customWidth="1"/>
    <col min="6" max="6" width="23.7109375" customWidth="1"/>
    <col min="7" max="7" width="22.7109375" customWidth="1"/>
    <col min="8" max="8" width="19.7109375" customWidth="1"/>
    <col min="9" max="9" width="18.7109375" customWidth="1"/>
    <col min="10" max="11" width="15.7109375" customWidth="1"/>
    <col min="12" max="12" width="17.7109375" customWidth="1"/>
    <col min="13" max="13" width="20.7109375" customWidth="1"/>
  </cols>
  <sheetData>
    <row r="1" spans="1:13" ht="27" customHeight="1">
      <c r="A1" s="1" t="s">
        <v>136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2" customHeight="1">
      <c r="A3" s="2" t="s">
        <v>137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7" customHeight="1"/>
    <row r="5" spans="1:13" ht="34" customHeight="1">
      <c r="A5" s="5" t="s">
        <v>138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5" customHeight="1"/>
    <row r="8" spans="1:13" ht="30" customHeight="1">
      <c r="A8" s="17" t="s">
        <v>139</v>
      </c>
      <c r="B8" s="17" t="s">
        <v>143</v>
      </c>
      <c r="C8" s="17" t="s">
        <v>149</v>
      </c>
      <c r="D8" s="17" t="s">
        <v>153</v>
      </c>
      <c r="E8" s="17" t="s">
        <v>159</v>
      </c>
      <c r="F8" s="17" t="s">
        <v>164</v>
      </c>
      <c r="G8" s="17" t="s">
        <v>169</v>
      </c>
      <c r="H8" s="17" t="s">
        <v>172</v>
      </c>
      <c r="I8" s="17" t="s">
        <v>176</v>
      </c>
      <c r="J8" s="17" t="s">
        <v>179</v>
      </c>
      <c r="K8" s="17" t="s">
        <v>186</v>
      </c>
      <c r="L8" s="17" t="s">
        <v>192</v>
      </c>
      <c r="M8" s="17" t="s">
        <v>197</v>
      </c>
    </row>
    <row r="9" spans="1:13" ht="18" customHeight="1">
      <c r="A9" s="6" t="s">
        <v>140</v>
      </c>
      <c r="B9" s="6" t="s">
        <v>144</v>
      </c>
      <c r="C9" s="6" t="s">
        <v>150</v>
      </c>
      <c r="D9" s="6" t="s">
        <v>154</v>
      </c>
      <c r="E9" s="6" t="s">
        <v>160</v>
      </c>
      <c r="F9" s="6" t="s">
        <v>165</v>
      </c>
      <c r="G9" s="6" t="s">
        <v>170</v>
      </c>
      <c r="H9" s="6" t="s">
        <v>173</v>
      </c>
      <c r="I9" s="6" t="s">
        <v>177</v>
      </c>
      <c r="J9" s="6" t="s">
        <v>180</v>
      </c>
      <c r="K9" s="6" t="s">
        <v>187</v>
      </c>
      <c r="L9" s="6" t="s">
        <v>193</v>
      </c>
      <c r="M9" s="6" t="s">
        <v>198</v>
      </c>
    </row>
    <row r="10" spans="1:13" ht="18" customHeight="1">
      <c r="A10" s="6" t="s">
        <v>141</v>
      </c>
      <c r="B10" s="6" t="s">
        <v>145</v>
      </c>
      <c r="C10" s="6" t="s">
        <v>151</v>
      </c>
      <c r="D10" s="6" t="s">
        <v>155</v>
      </c>
      <c r="E10" s="6" t="s">
        <v>161</v>
      </c>
      <c r="F10" s="6" t="s">
        <v>166</v>
      </c>
      <c r="G10" s="6" t="s">
        <v>171</v>
      </c>
      <c r="H10" s="6" t="s">
        <v>174</v>
      </c>
      <c r="I10" s="6" t="s">
        <v>178</v>
      </c>
      <c r="J10" s="6" t="s">
        <v>181</v>
      </c>
      <c r="K10" s="6" t="s">
        <v>188</v>
      </c>
      <c r="L10" s="6" t="s">
        <v>194</v>
      </c>
      <c r="M10" s="6" t="s">
        <v>199</v>
      </c>
    </row>
    <row r="11" spans="1:13" ht="18" customHeight="1">
      <c r="A11" s="6" t="s">
        <v>142</v>
      </c>
      <c r="B11" s="6" t="s">
        <v>146</v>
      </c>
      <c r="C11" s="6" t="s">
        <v>142</v>
      </c>
      <c r="D11" s="6" t="s">
        <v>156</v>
      </c>
      <c r="E11" s="6" t="s">
        <v>162</v>
      </c>
      <c r="F11" s="6" t="s">
        <v>167</v>
      </c>
      <c r="H11" s="6" t="s">
        <v>175</v>
      </c>
      <c r="I11" s="6" t="s">
        <v>165</v>
      </c>
      <c r="J11" s="6" t="s">
        <v>182</v>
      </c>
      <c r="K11" s="6" t="s">
        <v>189</v>
      </c>
      <c r="L11" s="6" t="s">
        <v>195</v>
      </c>
      <c r="M11" s="6" t="s">
        <v>200</v>
      </c>
    </row>
    <row r="12" spans="1:13" ht="18" customHeight="1">
      <c r="B12" s="6" t="s">
        <v>147</v>
      </c>
      <c r="C12" s="6" t="s">
        <v>152</v>
      </c>
      <c r="D12" s="6" t="s">
        <v>157</v>
      </c>
      <c r="E12" s="6" t="s">
        <v>163</v>
      </c>
      <c r="F12" s="6" t="s">
        <v>168</v>
      </c>
      <c r="I12" s="6" t="s">
        <v>168</v>
      </c>
      <c r="J12" s="6" t="s">
        <v>183</v>
      </c>
      <c r="K12" s="6" t="s">
        <v>190</v>
      </c>
      <c r="L12" s="6" t="s">
        <v>196</v>
      </c>
      <c r="M12" s="6" t="s">
        <v>201</v>
      </c>
    </row>
    <row r="13" spans="1:13" ht="18" customHeight="1">
      <c r="B13" s="6" t="s">
        <v>148</v>
      </c>
      <c r="D13" s="6" t="s">
        <v>158</v>
      </c>
      <c r="J13" s="6" t="s">
        <v>184</v>
      </c>
      <c r="K13" s="6" t="s">
        <v>191</v>
      </c>
    </row>
    <row r="14" spans="1:13" ht="18" customHeight="1">
      <c r="J14" s="6" t="s">
        <v>185</v>
      </c>
    </row>
    <row r="44" spans="1:6" ht="18" customHeight="1">
      <c r="A44" s="4" t="s">
        <v>202</v>
      </c>
      <c r="B44" s="4" t="s">
        <v>203</v>
      </c>
    </row>
    <row r="45" spans="1:6" ht="18" customHeight="1">
      <c r="A45" s="22" t="s">
        <v>204</v>
      </c>
      <c r="B45" s="6">
        <v>7</v>
      </c>
    </row>
    <row r="46" spans="1:6" ht="18" customHeight="1">
      <c r="A46" s="22" t="s">
        <v>205</v>
      </c>
      <c r="B46" s="6">
        <v>30</v>
      </c>
    </row>
    <row r="47" spans="1:6" ht="18" customHeight="1">
      <c r="A47" s="9" t="s">
        <v>206</v>
      </c>
      <c r="B47" s="9" t="s">
        <v>207</v>
      </c>
      <c r="C47" s="9"/>
      <c r="D47" s="9"/>
      <c r="E47" s="9"/>
      <c r="F47" s="9"/>
    </row>
    <row r="48" spans="1:6" ht="18" customHeight="1">
      <c r="B48" s="9"/>
      <c r="C48" s="9"/>
      <c r="D48" s="9"/>
      <c r="E48" s="9"/>
      <c r="F48" s="9"/>
    </row>
  </sheetData>
  <mergeCells count="4">
    <mergeCell ref="A1:M2"/>
    <mergeCell ref="A3:M3"/>
    <mergeCell ref="A5:M5"/>
    <mergeCell ref="B47:F48"/>
  </mergeCell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E31837"/>
    <pageSetUpPr fitToPage="1"/>
  </sheetPr>
  <dimension ref="A1:L35"/>
  <sheetViews>
    <sheetView showGridLines="0" zoomScale="90" zoomScaleNormal="90" workbookViewId="0">
      <pane ySplit="7" topLeftCell="A8" activePane="bottomLeft" state="frozen"/>
      <selection pane="bottomLeft"/>
    </sheetView>
  </sheetViews>
  <sheetFormatPr defaultRowHeight="18" customHeight="1"/>
  <cols>
    <col min="1" max="1" width="3.7109375" customWidth="1"/>
    <col min="2" max="2" width="18.7109375" customWidth="1"/>
    <col min="3" max="4" width="16.7109375" customWidth="1"/>
    <col min="5" max="5" width="3.7109375" customWidth="1"/>
    <col min="6" max="8" width="15.7109375" customWidth="1"/>
    <col min="9" max="9" width="3.7109375" customWidth="1"/>
    <col min="10" max="12" width="15.7109375" customWidth="1"/>
  </cols>
  <sheetData>
    <row r="1" spans="1:12" ht="27" customHeight="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" customHeight="1">
      <c r="A3" s="2" t="s">
        <v>38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" customHeight="1"/>
    <row r="5" spans="1:12" ht="34" customHeight="1">
      <c r="A5" s="5" t="s">
        <v>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5" customHeight="1"/>
    <row r="8" spans="1:12" ht="18" customHeight="1">
      <c r="B8" s="15" t="s">
        <v>40</v>
      </c>
      <c r="C8" s="15"/>
      <c r="D8" s="15"/>
      <c r="F8" s="15" t="s">
        <v>41</v>
      </c>
      <c r="G8" s="15"/>
      <c r="H8" s="15"/>
      <c r="J8" s="15" t="s">
        <v>42</v>
      </c>
      <c r="K8" s="15"/>
      <c r="L8" s="15"/>
    </row>
    <row r="9" spans="1:12" ht="18" customHeight="1">
      <c r="B9" s="16">
        <f>COUNTIFS('VIALS'!$F$10:$F$309,"&lt;&gt;",'VIALS'!$L$10:$L$309,"&lt;&gt;Finished",'VIALS'!$L$10:$L$309,"&lt;&gt;Discarded",'VIALS'!$L$10:$L$309,"&lt;&gt;On hold")</f>
        <v>0</v>
      </c>
      <c r="C9" s="16"/>
      <c r="D9" s="16"/>
      <c r="F9" s="16">
        <f>COUNTIFS('VIALS'!$H$10:$H$309,"&gt;="&amp;TODAY(),'VIALS'!$H$10:$H$309,"&lt;="&amp;TODAY()+EXPIRATION_DAYS,'VIALS'!$L$10:$L$309,"&lt;&gt;Finished",'VIALS'!$L$10:$L$309,"&lt;&gt;Discarded")</f>
        <v>0</v>
      </c>
      <c r="G9" s="16"/>
      <c r="H9" s="16"/>
      <c r="J9" s="16">
        <f>COUNTIFS('ADMINISTRATION LOG'!$A$10:$A$309,"&gt;="&amp;EOMONTH(TODAY(),-1)+1,'ADMINISTRATION LOG'!$A$10:$A$309,"&lt;="&amp;TODAY(),'ADMINISTRATION LOG'!$I$10:$I$309,"Completed")</f>
        <v>0</v>
      </c>
      <c r="K9" s="16"/>
      <c r="L9" s="16"/>
    </row>
    <row r="10" spans="1:12" ht="18" customHeight="1">
      <c r="B10" s="16"/>
      <c r="C10" s="16"/>
      <c r="D10" s="16"/>
      <c r="F10" s="16"/>
      <c r="G10" s="16"/>
      <c r="H10" s="16"/>
      <c r="J10" s="16"/>
      <c r="K10" s="16"/>
      <c r="L10" s="16"/>
    </row>
    <row r="12" spans="1:12" ht="18" customHeight="1">
      <c r="B12" s="3" t="s">
        <v>43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4" spans="1:12" ht="18" customHeight="1">
      <c r="B14" s="17" t="s">
        <v>44</v>
      </c>
      <c r="C14" s="17"/>
      <c r="D14" s="17" t="s">
        <v>45</v>
      </c>
      <c r="E14" s="17"/>
      <c r="F14" s="17"/>
      <c r="G14" s="17" t="s">
        <v>46</v>
      </c>
      <c r="H14" s="17" t="s">
        <v>47</v>
      </c>
      <c r="I14" s="17" t="s">
        <v>48</v>
      </c>
      <c r="J14" s="17"/>
      <c r="K14" s="17" t="s">
        <v>49</v>
      </c>
      <c r="L14" s="17"/>
    </row>
    <row r="15" spans="1:12" ht="18" customHeight="1">
      <c r="B15" s="18">
        <f>IFERROR(INDEX('ADMINISTRATION LOG'!$A$10:$A$309,MATCH(LARGE('ADMINISTRATION LOG'!$K$10:$K$309,1),'ADMINISTRATION LOG'!$K$10:$K$309,0)),"")</f>
        <v/>
      </c>
      <c r="C15" s="18"/>
      <c r="D15" s="8">
        <f>IFERROR(INDEX('ADMINISTRATION LOG'!$C$10:$C$309,MATCH(LARGE('ADMINISTRATION LOG'!$K$10:$K$309,1),'ADMINISTRATION LOG'!$K$10:$K$309,0)),"")</f>
        <v/>
      </c>
      <c r="E15" s="8"/>
      <c r="F15" s="8"/>
      <c r="G15" s="8">
        <f>IFERROR(INDEX('ADMINISTRATION LOG'!$E$10:$E$309,MATCH(LARGE('ADMINISTRATION LOG'!$K$10:$K$309,1),'ADMINISTRATION LOG'!$K$10:$K$309,0)),"")</f>
        <v/>
      </c>
      <c r="H15" s="8">
        <f>IFERROR(INDEX('ADMINISTRATION LOG'!$F$10:$F$309,MATCH(LARGE('ADMINISTRATION LOG'!$K$10:$K$309,1),'ADMINISTRATION LOG'!$K$10:$K$309,0)),"")</f>
        <v/>
      </c>
      <c r="I15" s="8">
        <f>IFERROR(INDEX('ADMINISTRATION LOG'!$H$10:$H$309,MATCH(LARGE('ADMINISTRATION LOG'!$K$10:$K$309,1),'ADMINISTRATION LOG'!$K$10:$K$309,0)),"")</f>
        <v/>
      </c>
      <c r="J15" s="8"/>
      <c r="K15" s="8">
        <f>IFERROR(INDEX('ADMINISTRATION LOG'!$I$10:$I$309,MATCH(LARGE('ADMINISTRATION LOG'!$K$10:$K$309,1),'ADMINISTRATION LOG'!$K$10:$K$309,0)),"")</f>
        <v/>
      </c>
      <c r="L15" s="8"/>
    </row>
    <row r="16" spans="1:12" ht="18" customHeight="1">
      <c r="B16" s="18">
        <f>IFERROR(INDEX('ADMINISTRATION LOG'!$A$10:$A$309,MATCH(LARGE('ADMINISTRATION LOG'!$K$10:$K$309,2),'ADMINISTRATION LOG'!$K$10:$K$309,0)),"")</f>
        <v/>
      </c>
      <c r="C16" s="18"/>
      <c r="D16" s="8">
        <f>IFERROR(INDEX('ADMINISTRATION LOG'!$C$10:$C$309,MATCH(LARGE('ADMINISTRATION LOG'!$K$10:$K$309,2),'ADMINISTRATION LOG'!$K$10:$K$309,0)),"")</f>
        <v/>
      </c>
      <c r="E16" s="8"/>
      <c r="F16" s="8"/>
      <c r="G16" s="8">
        <f>IFERROR(INDEX('ADMINISTRATION LOG'!$E$10:$E$309,MATCH(LARGE('ADMINISTRATION LOG'!$K$10:$K$309,2),'ADMINISTRATION LOG'!$K$10:$K$309,0)),"")</f>
        <v/>
      </c>
      <c r="H16" s="8">
        <f>IFERROR(INDEX('ADMINISTRATION LOG'!$F$10:$F$309,MATCH(LARGE('ADMINISTRATION LOG'!$K$10:$K$309,2),'ADMINISTRATION LOG'!$K$10:$K$309,0)),"")</f>
        <v/>
      </c>
      <c r="I16" s="8">
        <f>IFERROR(INDEX('ADMINISTRATION LOG'!$H$10:$H$309,MATCH(LARGE('ADMINISTRATION LOG'!$K$10:$K$309,2),'ADMINISTRATION LOG'!$K$10:$K$309,0)),"")</f>
        <v/>
      </c>
      <c r="J16" s="8"/>
      <c r="K16" s="8">
        <f>IFERROR(INDEX('ADMINISTRATION LOG'!$I$10:$I$309,MATCH(LARGE('ADMINISTRATION LOG'!$K$10:$K$309,2),'ADMINISTRATION LOG'!$K$10:$K$309,0)),"")</f>
        <v/>
      </c>
      <c r="L16" s="8"/>
    </row>
    <row r="17" spans="2:12" ht="18" customHeight="1">
      <c r="B17" s="18">
        <f>IFERROR(INDEX('ADMINISTRATION LOG'!$A$10:$A$309,MATCH(LARGE('ADMINISTRATION LOG'!$K$10:$K$309,3),'ADMINISTRATION LOG'!$K$10:$K$309,0)),"")</f>
        <v/>
      </c>
      <c r="C17" s="18"/>
      <c r="D17" s="8">
        <f>IFERROR(INDEX('ADMINISTRATION LOG'!$C$10:$C$309,MATCH(LARGE('ADMINISTRATION LOG'!$K$10:$K$309,3),'ADMINISTRATION LOG'!$K$10:$K$309,0)),"")</f>
        <v/>
      </c>
      <c r="E17" s="8"/>
      <c r="F17" s="8"/>
      <c r="G17" s="8">
        <f>IFERROR(INDEX('ADMINISTRATION LOG'!$E$10:$E$309,MATCH(LARGE('ADMINISTRATION LOG'!$K$10:$K$309,3),'ADMINISTRATION LOG'!$K$10:$K$309,0)),"")</f>
        <v/>
      </c>
      <c r="H17" s="8">
        <f>IFERROR(INDEX('ADMINISTRATION LOG'!$F$10:$F$309,MATCH(LARGE('ADMINISTRATION LOG'!$K$10:$K$309,3),'ADMINISTRATION LOG'!$K$10:$K$309,0)),"")</f>
        <v/>
      </c>
      <c r="I17" s="8">
        <f>IFERROR(INDEX('ADMINISTRATION LOG'!$H$10:$H$309,MATCH(LARGE('ADMINISTRATION LOG'!$K$10:$K$309,3),'ADMINISTRATION LOG'!$K$10:$K$309,0)),"")</f>
        <v/>
      </c>
      <c r="J17" s="8"/>
      <c r="K17" s="8">
        <f>IFERROR(INDEX('ADMINISTRATION LOG'!$I$10:$I$309,MATCH(LARGE('ADMINISTRATION LOG'!$K$10:$K$309,3),'ADMINISTRATION LOG'!$K$10:$K$309,0)),"")</f>
        <v/>
      </c>
      <c r="L17" s="8"/>
    </row>
    <row r="18" spans="2:12" ht="18" customHeight="1">
      <c r="B18" s="18">
        <f>IFERROR(INDEX('ADMINISTRATION LOG'!$A$10:$A$309,MATCH(LARGE('ADMINISTRATION LOG'!$K$10:$K$309,4),'ADMINISTRATION LOG'!$K$10:$K$309,0)),"")</f>
        <v/>
      </c>
      <c r="C18" s="18"/>
      <c r="D18" s="8">
        <f>IFERROR(INDEX('ADMINISTRATION LOG'!$C$10:$C$309,MATCH(LARGE('ADMINISTRATION LOG'!$K$10:$K$309,4),'ADMINISTRATION LOG'!$K$10:$K$309,0)),"")</f>
        <v/>
      </c>
      <c r="E18" s="8"/>
      <c r="F18" s="8"/>
      <c r="G18" s="8">
        <f>IFERROR(INDEX('ADMINISTRATION LOG'!$E$10:$E$309,MATCH(LARGE('ADMINISTRATION LOG'!$K$10:$K$309,4),'ADMINISTRATION LOG'!$K$10:$K$309,0)),"")</f>
        <v/>
      </c>
      <c r="H18" s="8">
        <f>IFERROR(INDEX('ADMINISTRATION LOG'!$F$10:$F$309,MATCH(LARGE('ADMINISTRATION LOG'!$K$10:$K$309,4),'ADMINISTRATION LOG'!$K$10:$K$309,0)),"")</f>
        <v/>
      </c>
      <c r="I18" s="8">
        <f>IFERROR(INDEX('ADMINISTRATION LOG'!$H$10:$H$309,MATCH(LARGE('ADMINISTRATION LOG'!$K$10:$K$309,4),'ADMINISTRATION LOG'!$K$10:$K$309,0)),"")</f>
        <v/>
      </c>
      <c r="J18" s="8"/>
      <c r="K18" s="8">
        <f>IFERROR(INDEX('ADMINISTRATION LOG'!$I$10:$I$309,MATCH(LARGE('ADMINISTRATION LOG'!$K$10:$K$309,4),'ADMINISTRATION LOG'!$K$10:$K$309,0)),"")</f>
        <v/>
      </c>
      <c r="L18" s="8"/>
    </row>
    <row r="19" spans="2:12" ht="18" customHeight="1">
      <c r="B19" s="18">
        <f>IFERROR(INDEX('ADMINISTRATION LOG'!$A$10:$A$309,MATCH(LARGE('ADMINISTRATION LOG'!$K$10:$K$309,5),'ADMINISTRATION LOG'!$K$10:$K$309,0)),"")</f>
        <v/>
      </c>
      <c r="C19" s="18"/>
      <c r="D19" s="8">
        <f>IFERROR(INDEX('ADMINISTRATION LOG'!$C$10:$C$309,MATCH(LARGE('ADMINISTRATION LOG'!$K$10:$K$309,5),'ADMINISTRATION LOG'!$K$10:$K$309,0)),"")</f>
        <v/>
      </c>
      <c r="E19" s="8"/>
      <c r="F19" s="8"/>
      <c r="G19" s="8">
        <f>IFERROR(INDEX('ADMINISTRATION LOG'!$E$10:$E$309,MATCH(LARGE('ADMINISTRATION LOG'!$K$10:$K$309,5),'ADMINISTRATION LOG'!$K$10:$K$309,0)),"")</f>
        <v/>
      </c>
      <c r="H19" s="8">
        <f>IFERROR(INDEX('ADMINISTRATION LOG'!$F$10:$F$309,MATCH(LARGE('ADMINISTRATION LOG'!$K$10:$K$309,5),'ADMINISTRATION LOG'!$K$10:$K$309,0)),"")</f>
        <v/>
      </c>
      <c r="I19" s="8">
        <f>IFERROR(INDEX('ADMINISTRATION LOG'!$H$10:$H$309,MATCH(LARGE('ADMINISTRATION LOG'!$K$10:$K$309,5),'ADMINISTRATION LOG'!$K$10:$K$309,0)),"")</f>
        <v/>
      </c>
      <c r="J19" s="8"/>
      <c r="K19" s="8">
        <f>IFERROR(INDEX('ADMINISTRATION LOG'!$I$10:$I$309,MATCH(LARGE('ADMINISTRATION LOG'!$K$10:$K$309,5),'ADMINISTRATION LOG'!$K$10:$K$309,0)),"")</f>
        <v/>
      </c>
      <c r="L19" s="8"/>
    </row>
    <row r="22" spans="2:12" ht="18" customHeight="1">
      <c r="B22" s="3" t="s">
        <v>50</v>
      </c>
      <c r="C22" s="3"/>
      <c r="D22" s="3"/>
      <c r="E22" s="3"/>
      <c r="F22" s="3" t="s">
        <v>53</v>
      </c>
      <c r="G22" s="3"/>
      <c r="H22" s="3"/>
      <c r="I22" s="3"/>
      <c r="J22" s="3"/>
      <c r="K22" s="3"/>
      <c r="L22" s="3"/>
    </row>
    <row r="23" spans="2:12" ht="18" customHeight="1">
      <c r="B23" s="17" t="s">
        <v>48</v>
      </c>
      <c r="C23" s="17" t="s">
        <v>51</v>
      </c>
      <c r="D23" s="17" t="s">
        <v>52</v>
      </c>
    </row>
    <row r="24" spans="2:12" ht="18" customHeight="1">
      <c r="B24" s="8">
        <f>IFERROR(INDEX('ADMINISTRATION LOG'!$H$10:$H$309,MATCH(LARGE('ADMINISTRATION LOG'!$K$10:$K$309,1),'ADMINISTRATION LOG'!$K$10:$K$309,0)),"")</f>
        <v/>
      </c>
      <c r="C24" s="18">
        <f>IFERROR(INDEX('ADMINISTRATION LOG'!$A$10:$A$309,MATCH(LARGE('ADMINISTRATION LOG'!$K$10:$K$309,1),'ADMINISTRATION LOG'!$K$10:$K$309,0)),"")</f>
        <v/>
      </c>
      <c r="D24" s="8">
        <f>IF($B24="",0,COUNTIFS('ADMINISTRATION LOG'!$H$10:$H$309,$B24,'ADMINISTRATION LOG'!$A$10:$A$309,"&gt;="&amp;TODAY()-30,'ADMINISTRATION LOG'!$A$10:$A$309,"&lt;="&amp;TODAY()))</f>
        <v>0</v>
      </c>
      <c r="F24" s="15" t="str">
        <f>WELLNESS!C9</f>
        <v>1</v>
      </c>
      <c r="G24" s="15"/>
      <c r="H24" s="15"/>
      <c r="I24" s="8">
        <f>IFERROR(LOOKUP(2,1/('WELLNESS'!$C$10:$C$309&lt;&gt;""),'WELLNESS'!$C$10:$C$309),"")</f>
        <v/>
      </c>
      <c r="J24" s="8"/>
      <c r="K24" s="8"/>
      <c r="L24" s="11" t="s">
        <v>54</v>
      </c>
    </row>
    <row r="25" spans="2:12" ht="18" customHeight="1">
      <c r="B25" s="8">
        <f>IFERROR(INDEX('ADMINISTRATION LOG'!$H$10:$H$309,MATCH(LARGE('ADMINISTRATION LOG'!$K$10:$K$309,2),'ADMINISTRATION LOG'!$K$10:$K$309,0)),"")</f>
        <v/>
      </c>
      <c r="C25" s="18">
        <f>IFERROR(INDEX('ADMINISTRATION LOG'!$A$10:$A$309,MATCH(LARGE('ADMINISTRATION LOG'!$K$10:$K$309,2),'ADMINISTRATION LOG'!$K$10:$K$309,0)),"")</f>
        <v/>
      </c>
      <c r="D25" s="8">
        <f>IF($B25="",0,COUNTIFS('ADMINISTRATION LOG'!$H$10:$H$309,$B25,'ADMINISTRATION LOG'!$A$10:$A$309,"&gt;="&amp;TODAY()-30,'ADMINISTRATION LOG'!$A$10:$A$309,"&lt;="&amp;TODAY()))</f>
        <v>0</v>
      </c>
      <c r="F25" s="15" t="str">
        <f>WELLNESS!D9</f>
        <v>2</v>
      </c>
      <c r="G25" s="15"/>
      <c r="H25" s="15"/>
      <c r="I25" s="8">
        <f>IFERROR(LOOKUP(2,1/('WELLNESS'!$D$10:$D$309&lt;&gt;""),'WELLNESS'!$D$10:$D$309),"")</f>
        <v/>
      </c>
      <c r="J25" s="8"/>
      <c r="K25" s="8"/>
      <c r="L25" s="11" t="s">
        <v>54</v>
      </c>
    </row>
    <row r="26" spans="2:12" ht="18" customHeight="1">
      <c r="B26" s="8">
        <f>IFERROR(INDEX('ADMINISTRATION LOG'!$H$10:$H$309,MATCH(LARGE('ADMINISTRATION LOG'!$K$10:$K$309,3),'ADMINISTRATION LOG'!$K$10:$K$309,0)),"")</f>
        <v/>
      </c>
      <c r="C26" s="18">
        <f>IFERROR(INDEX('ADMINISTRATION LOG'!$A$10:$A$309,MATCH(LARGE('ADMINISTRATION LOG'!$K$10:$K$309,3),'ADMINISTRATION LOG'!$K$10:$K$309,0)),"")</f>
        <v/>
      </c>
      <c r="D26" s="8">
        <f>IF($B26="",0,COUNTIFS('ADMINISTRATION LOG'!$H$10:$H$309,$B26,'ADMINISTRATION LOG'!$A$10:$A$309,"&gt;="&amp;TODAY()-30,'ADMINISTRATION LOG'!$A$10:$A$309,"&lt;="&amp;TODAY()))</f>
        <v>0</v>
      </c>
      <c r="F26" s="15" t="str">
        <f>WELLNESS!E9</f>
        <v>3</v>
      </c>
      <c r="G26" s="15"/>
      <c r="H26" s="15"/>
      <c r="I26" s="8">
        <f>IFERROR(LOOKUP(2,1/('WELLNESS'!$E$10:$E$309&lt;&gt;""),'WELLNESS'!$E$10:$E$309),"")</f>
        <v/>
      </c>
      <c r="J26" s="8"/>
      <c r="K26" s="8"/>
      <c r="L26" s="11" t="s">
        <v>54</v>
      </c>
    </row>
    <row r="27" spans="2:12" ht="18" customHeight="1">
      <c r="B27" s="8">
        <f>IFERROR(INDEX('ADMINISTRATION LOG'!$H$10:$H$309,MATCH(LARGE('ADMINISTRATION LOG'!$K$10:$K$309,4),'ADMINISTRATION LOG'!$K$10:$K$309,0)),"")</f>
        <v/>
      </c>
      <c r="C27" s="18">
        <f>IFERROR(INDEX('ADMINISTRATION LOG'!$A$10:$A$309,MATCH(LARGE('ADMINISTRATION LOG'!$K$10:$K$309,4),'ADMINISTRATION LOG'!$K$10:$K$309,0)),"")</f>
        <v/>
      </c>
      <c r="D27" s="8">
        <f>IF($B27="",0,COUNTIFS('ADMINISTRATION LOG'!$H$10:$H$309,$B27,'ADMINISTRATION LOG'!$A$10:$A$309,"&gt;="&amp;TODAY()-30,'ADMINISTRATION LOG'!$A$10:$A$309,"&lt;="&amp;TODAY()))</f>
        <v>0</v>
      </c>
      <c r="F27" s="15" t="str">
        <f>WELLNESS!F9</f>
        <v>4</v>
      </c>
      <c r="G27" s="15"/>
      <c r="H27" s="15"/>
      <c r="I27" s="8">
        <f>IFERROR(LOOKUP(2,1/('WELLNESS'!$F$10:$F$309&lt;&gt;""),'WELLNESS'!$F$10:$F$309),"")</f>
        <v/>
      </c>
      <c r="J27" s="8"/>
      <c r="K27" s="8"/>
      <c r="L27" s="11" t="s">
        <v>54</v>
      </c>
    </row>
    <row r="28" spans="2:12" ht="18" customHeight="1">
      <c r="B28" s="8">
        <f>IFERROR(INDEX('ADMINISTRATION LOG'!$H$10:$H$309,MATCH(LARGE('ADMINISTRATION LOG'!$K$10:$K$309,5),'ADMINISTRATION LOG'!$K$10:$K$309,0)),"")</f>
        <v/>
      </c>
      <c r="C28" s="18">
        <f>IFERROR(INDEX('ADMINISTRATION LOG'!$A$10:$A$309,MATCH(LARGE('ADMINISTRATION LOG'!$K$10:$K$309,5),'ADMINISTRATION LOG'!$K$10:$K$309,0)),"")</f>
        <v/>
      </c>
      <c r="D28" s="8">
        <f>IF($B28="",0,COUNTIFS('ADMINISTRATION LOG'!$H$10:$H$309,$B28,'ADMINISTRATION LOG'!$A$10:$A$309,"&gt;="&amp;TODAY()-30,'ADMINISTRATION LOG'!$A$10:$A$309,"&lt;="&amp;TODAY()))</f>
        <v>0</v>
      </c>
    </row>
    <row r="31" spans="2:12" ht="18" customHeight="1">
      <c r="B31" s="3" t="s">
        <v>55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3" spans="2:12" ht="18" customHeight="1">
      <c r="B33" s="14" t="s">
        <v>28</v>
      </c>
      <c r="C33" s="14"/>
      <c r="D33" s="14"/>
      <c r="F33" s="14" t="s">
        <v>29</v>
      </c>
      <c r="G33" s="14"/>
      <c r="H33" s="14"/>
      <c r="J33" s="14" t="s">
        <v>30</v>
      </c>
      <c r="K33" s="14"/>
      <c r="L33" s="14"/>
    </row>
    <row r="34" spans="2:12" ht="18" customHeight="1">
      <c r="B34" s="14" t="s">
        <v>31</v>
      </c>
      <c r="C34" s="14"/>
      <c r="D34" s="14"/>
      <c r="F34" s="14" t="s">
        <v>32</v>
      </c>
      <c r="G34" s="14"/>
      <c r="H34" s="14"/>
      <c r="J34" s="14" t="s">
        <v>33</v>
      </c>
      <c r="K34" s="14"/>
      <c r="L34" s="14"/>
    </row>
    <row r="35" spans="2:12" ht="18" customHeight="1">
      <c r="B35" s="14" t="s">
        <v>34</v>
      </c>
      <c r="C35" s="14"/>
      <c r="D35" s="14"/>
      <c r="F35" s="14" t="s">
        <v>35</v>
      </c>
      <c r="G35" s="14"/>
      <c r="H35" s="14"/>
      <c r="J35" s="14" t="s">
        <v>36</v>
      </c>
      <c r="K35" s="14"/>
      <c r="L35" s="14"/>
    </row>
  </sheetData>
  <mergeCells count="54">
    <mergeCell ref="A1:L2"/>
    <mergeCell ref="A3:L3"/>
    <mergeCell ref="A5:L5"/>
    <mergeCell ref="B8:D8"/>
    <mergeCell ref="B9:D10"/>
    <mergeCell ref="F8:H8"/>
    <mergeCell ref="F9:H10"/>
    <mergeCell ref="J8:L8"/>
    <mergeCell ref="J9:L10"/>
    <mergeCell ref="B12:L12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2:E22"/>
    <mergeCell ref="F22:L22"/>
    <mergeCell ref="F24:H24"/>
    <mergeCell ref="I24:J24"/>
    <mergeCell ref="F25:H25"/>
    <mergeCell ref="I25:J25"/>
    <mergeCell ref="F26:H26"/>
    <mergeCell ref="I26:J26"/>
    <mergeCell ref="F27:H27"/>
    <mergeCell ref="I27:J27"/>
    <mergeCell ref="B31:L31"/>
    <mergeCell ref="B33:D33"/>
    <mergeCell ref="F33:H33"/>
    <mergeCell ref="J33:L33"/>
    <mergeCell ref="B34:D34"/>
    <mergeCell ref="F34:H34"/>
    <mergeCell ref="J34:L34"/>
    <mergeCell ref="B35:D35"/>
    <mergeCell ref="F35:H35"/>
    <mergeCell ref="J35:L35"/>
  </mergeCells>
  <hyperlinks>
    <hyperlink ref="B33" location="'VIALS'!A1" display="→  VIALS"/>
    <hyperlink ref="F33" location="'SCHEDULE'!A1" display="→  SCHEDULE"/>
    <hyperlink ref="J33" location="'ADMINISTRATION LOG'!A1" display="→  ADMINISTRATION LOG"/>
    <hyperlink ref="B34" location="'SITE ROTATION'!A1" display="→  SITE ROTATION"/>
    <hyperlink ref="F34" location="'WELLNESS'!A1" display="→  WELLNESS"/>
    <hyperlink ref="J34" location="'LABS'!A1" display="→  LABS"/>
    <hyperlink ref="B35" location="'STORAGE'!A1" display="→  STORAGE"/>
    <hyperlink ref="F35" location="'TRAVEL'!A1" display="→  TRAVEL"/>
    <hyperlink ref="J35" location="'LISTS'!A1" display="→  LISTS"/>
  </hyperlinks>
  <pageMargins left="0.25" right="0.25" top="0.45" bottom="0.45" header="0.3" footer="0.3"/>
  <pageSetup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'WELLNESS'!F10:F309</xm:f>
              <xm:sqref>K27</xm:sqref>
            </x14:sparkline>
          </x14:sparklines>
        </x14:sparklineGroup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'WELLNESS'!E10:E309</xm:f>
              <xm:sqref>K26</xm:sqref>
            </x14:sparkline>
          </x14:sparklines>
        </x14:sparklineGroup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'WELLNESS'!D10:D309</xm:f>
              <xm:sqref>K25</xm:sqref>
            </x14:sparkline>
          </x14:sparklines>
        </x14:sparklineGroup>
        <x14:sparklineGroup displayEmptyCellsAs="gap" markers="1">
          <x14:colorSeries theme="9" tint="-0.249977111117893"/>
          <x14:colorNegative theme="4"/>
          <x14:colorAxis rgb="FF000000"/>
          <x14:colorMarkers theme="4" tint="-0.249977111117893"/>
          <x14:colorFirst theme="4" tint="-0.249977111117893"/>
          <x14:colorLast theme="4" tint="-0.249977111117893"/>
          <x14:colorHigh theme="4" tint="-0.249977111117893"/>
          <x14:colorLow theme="4" tint="-0.249977111117893"/>
          <x14:sparklines>
            <x14:sparkline>
              <xm:f>'WELLNESS'!C10:C309</xm:f>
              <xm:sqref>K24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N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2" width="21.7109375" style="6" customWidth="1"/>
    <col min="3" max="4" width="15.7109375" style="6" customWidth="1"/>
    <col min="5" max="7" width="14.7109375" style="19" customWidth="1"/>
    <col min="8" max="8" width="18.7109375" style="19" customWidth="1"/>
    <col min="9" max="9" width="28.7109375" style="6" customWidth="1"/>
    <col min="10" max="10" width="11.7109375" style="20" customWidth="1"/>
    <col min="11" max="11" width="13.7109375" style="6" customWidth="1"/>
    <col min="12" max="12" width="14.7109375" style="6" customWidth="1"/>
    <col min="13" max="13" width="25.7109375" style="6" customWidth="1"/>
    <col min="14" max="14" width="28.7109375" style="6" customWidth="1"/>
  </cols>
  <sheetData>
    <row r="1" spans="1:14" ht="27" customHeight="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2" customHeight="1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7" customHeight="1"/>
    <row r="5" spans="1:14" ht="34" customHeight="1">
      <c r="A5" s="5" t="s">
        <v>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5" customHeight="1"/>
    <row r="7" spans="1:14" ht="6" customHeight="1"/>
    <row r="9" spans="1:14" ht="34" customHeight="1">
      <c r="A9" s="6" t="s">
        <v>45</v>
      </c>
      <c r="B9" s="6" t="s">
        <v>59</v>
      </c>
      <c r="C9" s="6" t="s">
        <v>60</v>
      </c>
      <c r="D9" s="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6" t="s">
        <v>66</v>
      </c>
      <c r="J9" s="20" t="s">
        <v>67</v>
      </c>
      <c r="K9" s="6" t="s">
        <v>68</v>
      </c>
      <c r="L9" s="6" t="s">
        <v>49</v>
      </c>
      <c r="M9" s="6" t="s">
        <v>69</v>
      </c>
      <c r="N9" s="6" t="s">
        <v>70</v>
      </c>
    </row>
  </sheetData>
  <mergeCells count="3">
    <mergeCell ref="A1:N2"/>
    <mergeCell ref="A3:N3"/>
    <mergeCell ref="A5:N5"/>
  </mergeCells>
  <conditionalFormatting sqref="H10:H309">
    <cfRule type="expression" dxfId="0" priority="1">
      <formula>AND($H10&lt;&gt;"",$H10&lt;=TODAY()+EXPIRATION_DAYS,$L10&lt;&gt;"Finished",$L10&lt;&gt;"Discarded")</formula>
    </cfRule>
  </conditionalFormatting>
  <dataValidations count="7">
    <dataValidation type="list" allowBlank="1" showInputMessage="1" showErrorMessage="1" errorTitle="Check this entry" error="Choose a listed value or enter a valid value." sqref="D10:D309">
      <formula1>FORMS</formula1>
    </dataValidation>
    <dataValidation type="date" allowBlank="1" showInputMessage="1" showErrorMessage="1" errorTitle="Check this entry" error="Choose a listed value or enter a valid value." sqref="E10:E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F10:F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G10:G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H10:H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J10:J309">
      <formula1>0</formula1>
      <formula2>1000000</formula2>
    </dataValidation>
    <dataValidation type="list" allowBlank="1" showInputMessage="1" showErrorMessage="1" errorTitle="Check this entry" error="Choose a listed value or enter a valid value." sqref="L10:L309">
      <formula1>VIAL_STATUS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J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2.7109375" style="6" customWidth="1"/>
    <col min="2" max="2" width="12.7109375" style="20" customWidth="1"/>
    <col min="3" max="3" width="12.7109375" style="6" customWidth="1"/>
    <col min="4" max="4" width="18.7109375" style="6" customWidth="1"/>
    <col min="5" max="5" width="25.7109375" style="6" customWidth="1"/>
    <col min="6" max="7" width="14.7109375" style="19" customWidth="1"/>
    <col min="8" max="8" width="14.7109375" style="6" customWidth="1"/>
    <col min="9" max="9" width="23.7109375" style="6" customWidth="1"/>
    <col min="10" max="10" width="32.7109375" style="6" customWidth="1"/>
  </cols>
  <sheetData>
    <row r="1" spans="1:10" ht="27" customHeight="1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spans="1:10" ht="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2" customHeight="1">
      <c r="A3" s="2" t="s">
        <v>72</v>
      </c>
      <c r="B3" s="2"/>
      <c r="C3" s="2"/>
      <c r="D3" s="2"/>
      <c r="E3" s="2"/>
      <c r="F3" s="2"/>
      <c r="G3" s="2"/>
      <c r="H3" s="2"/>
      <c r="I3" s="2"/>
      <c r="J3" s="2"/>
    </row>
    <row r="4" spans="1:10" ht="7" customHeight="1"/>
    <row r="5" spans="1:10" ht="34" customHeight="1">
      <c r="A5" s="5" t="s">
        <v>73</v>
      </c>
      <c r="B5" s="5"/>
      <c r="C5" s="5"/>
      <c r="D5" s="5"/>
      <c r="E5" s="5"/>
      <c r="F5" s="5"/>
      <c r="G5" s="5"/>
      <c r="H5" s="5"/>
      <c r="I5" s="5"/>
      <c r="J5" s="5"/>
    </row>
    <row r="6" spans="1:10" ht="5" customHeight="1"/>
    <row r="7" spans="1:10" ht="6" customHeight="1"/>
    <row r="9" spans="1:10" ht="34" customHeight="1">
      <c r="A9" s="6" t="s">
        <v>45</v>
      </c>
      <c r="B9" s="20" t="s">
        <v>46</v>
      </c>
      <c r="C9" s="6" t="s">
        <v>47</v>
      </c>
      <c r="D9" s="6" t="s">
        <v>74</v>
      </c>
      <c r="E9" s="6" t="s">
        <v>75</v>
      </c>
      <c r="F9" s="19" t="s">
        <v>76</v>
      </c>
      <c r="G9" s="19" t="s">
        <v>77</v>
      </c>
      <c r="H9" s="6" t="s">
        <v>49</v>
      </c>
      <c r="I9" s="6" t="s">
        <v>78</v>
      </c>
      <c r="J9" s="6" t="s">
        <v>70</v>
      </c>
    </row>
  </sheetData>
  <mergeCells count="3">
    <mergeCell ref="A1:J2"/>
    <mergeCell ref="A3:J3"/>
    <mergeCell ref="A5:J5"/>
  </mergeCells>
  <conditionalFormatting sqref="G10:G309">
    <cfRule type="expression" dxfId="0" priority="1">
      <formula>AND($G10&lt;&gt;"",$F10&lt;&gt;"",$G10&lt;$F10)</formula>
    </cfRule>
  </conditionalFormatting>
  <dataValidations count="6">
    <dataValidation type="decimal" allowBlank="1" showInputMessage="1" showErrorMessage="1" errorTitle="Check this entry" error="Choose a listed value or enter a valid value." sqref="B10:B309">
      <formula1>0</formula1>
      <formula2>1000000</formula2>
    </dataValidation>
    <dataValidation type="list" allowBlank="1" showInputMessage="1" showErrorMessage="1" errorTitle="Check this entry" error="Choose a listed value or enter a valid value." sqref="C10:C309">
      <formula1>AMOUNT_UNITS</formula1>
    </dataValidation>
    <dataValidation type="list" allowBlank="1" showInputMessage="1" showErrorMessage="1" errorTitle="Check this entry" error="Choose a listed value or enter a valid value." sqref="D10:D309">
      <formula1>ROUTES</formula1>
    </dataValidation>
    <dataValidation type="date" allowBlank="1" showInputMessage="1" showErrorMessage="1" errorTitle="Check this entry" error="Choose a listed value or enter a valid value." sqref="F10:F309">
      <formula1>DATE(2000,1,1)</formula1>
      <formula2>DATE(2100,12,31)</formula2>
    </dataValidation>
    <dataValidation type="date" allowBlank="1" showInputMessage="1" showErrorMessage="1" errorTitle="Check this entry" error="Choose a listed value or enter a valid value." sqref="G10:G309">
      <formula1>DATE(2000,1,1)</formula1>
      <formula2>DATE(2100,12,31)</formula2>
    </dataValidation>
    <dataValidation type="list" allowBlank="1" showInputMessage="1" showErrorMessage="1" errorTitle="Check this entry" error="Choose a listed value or enter a valid value." sqref="H10:H309">
      <formula1>PLAN_STATUS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K30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14.7109375" style="19" customWidth="1"/>
    <col min="2" max="2" width="12.7109375" style="6" customWidth="1"/>
    <col min="3" max="3" width="22.7109375" style="6" customWidth="1"/>
    <col min="4" max="4" width="20.7109375" style="6" customWidth="1"/>
    <col min="5" max="5" width="11.7109375" style="20" customWidth="1"/>
    <col min="6" max="6" width="11.7109375" style="6" customWidth="1"/>
    <col min="7" max="7" width="18.7109375" style="6" customWidth="1"/>
    <col min="8" max="8" width="16.7109375" style="6" customWidth="1"/>
    <col min="9" max="9" width="14.7109375" style="6" customWidth="1"/>
    <col min="10" max="10" width="32.7109375" style="6" customWidth="1"/>
    <col min="11" max="11" width="2.7109375" hidden="1" customWidth="1"/>
  </cols>
  <sheetData>
    <row r="1" spans="1:11" ht="27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spans="1:11" ht="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2" customHeight="1">
      <c r="A3" s="2" t="s">
        <v>80</v>
      </c>
      <c r="B3" s="2"/>
      <c r="C3" s="2"/>
      <c r="D3" s="2"/>
      <c r="E3" s="2"/>
      <c r="F3" s="2"/>
      <c r="G3" s="2"/>
      <c r="H3" s="2"/>
      <c r="I3" s="2"/>
      <c r="J3" s="2"/>
    </row>
    <row r="4" spans="1:11" ht="7" customHeight="1"/>
    <row r="5" spans="1:11" ht="34" customHeight="1">
      <c r="A5" s="5" t="s">
        <v>81</v>
      </c>
      <c r="B5" s="5"/>
      <c r="C5" s="5"/>
      <c r="D5" s="5"/>
      <c r="E5" s="5"/>
      <c r="F5" s="5"/>
      <c r="G5" s="5"/>
      <c r="H5" s="5"/>
      <c r="I5" s="5"/>
      <c r="J5" s="5"/>
    </row>
    <row r="6" spans="1:11" ht="5" customHeight="1"/>
    <row r="7" spans="1:11" ht="6" customHeight="1"/>
    <row r="9" spans="1:11" ht="34" customHeight="1">
      <c r="A9" s="19" t="s">
        <v>44</v>
      </c>
      <c r="B9" s="6" t="s">
        <v>82</v>
      </c>
      <c r="C9" s="6" t="s">
        <v>45</v>
      </c>
      <c r="D9" s="6" t="s">
        <v>83</v>
      </c>
      <c r="E9" s="20" t="s">
        <v>46</v>
      </c>
      <c r="F9" s="6" t="s">
        <v>47</v>
      </c>
      <c r="G9" s="6" t="s">
        <v>74</v>
      </c>
      <c r="H9" s="6" t="s">
        <v>48</v>
      </c>
      <c r="I9" s="6" t="s">
        <v>49</v>
      </c>
      <c r="J9" s="6" t="s">
        <v>70</v>
      </c>
    </row>
    <row r="10" spans="1:11" ht="18" customHeight="1">
      <c r="K10" s="8">
        <f>IF($A10="","",$A10+ROW()/1000000)</f>
        <v/>
      </c>
    </row>
    <row r="11" spans="1:11" ht="18" customHeight="1">
      <c r="K11" s="8">
        <f>IF($A11="","",$A11+ROW()/1000000)</f>
        <v/>
      </c>
    </row>
    <row r="12" spans="1:11" ht="18" customHeight="1">
      <c r="K12" s="8">
        <f>IF($A12="","",$A12+ROW()/1000000)</f>
        <v/>
      </c>
    </row>
    <row r="13" spans="1:11" ht="18" customHeight="1">
      <c r="K13" s="8">
        <f>IF($A13="","",$A13+ROW()/1000000)</f>
        <v/>
      </c>
    </row>
    <row r="14" spans="1:11" ht="18" customHeight="1">
      <c r="K14" s="8">
        <f>IF($A14="","",$A14+ROW()/1000000)</f>
        <v/>
      </c>
    </row>
    <row r="15" spans="1:11" ht="18" customHeight="1">
      <c r="K15" s="8">
        <f>IF($A15="","",$A15+ROW()/1000000)</f>
        <v/>
      </c>
    </row>
    <row r="16" spans="1:11" ht="18" customHeight="1">
      <c r="K16" s="8">
        <f>IF($A16="","",$A16+ROW()/1000000)</f>
        <v/>
      </c>
    </row>
    <row r="17" spans="11:11" ht="18" customHeight="1">
      <c r="K17" s="8">
        <f>IF($A17="","",$A17+ROW()/1000000)</f>
        <v/>
      </c>
    </row>
    <row r="18" spans="11:11" ht="18" customHeight="1">
      <c r="K18" s="8">
        <f>IF($A18="","",$A18+ROW()/1000000)</f>
        <v/>
      </c>
    </row>
    <row r="19" spans="11:11" ht="18" customHeight="1">
      <c r="K19" s="8">
        <f>IF($A19="","",$A19+ROW()/1000000)</f>
        <v/>
      </c>
    </row>
    <row r="20" spans="11:11" ht="18" customHeight="1">
      <c r="K20" s="8">
        <f>IF($A20="","",$A20+ROW()/1000000)</f>
        <v/>
      </c>
    </row>
    <row r="21" spans="11:11" ht="18" customHeight="1">
      <c r="K21" s="8">
        <f>IF($A21="","",$A21+ROW()/1000000)</f>
        <v/>
      </c>
    </row>
    <row r="22" spans="11:11" ht="18" customHeight="1">
      <c r="K22" s="8">
        <f>IF($A22="","",$A22+ROW()/1000000)</f>
        <v/>
      </c>
    </row>
    <row r="23" spans="11:11" ht="18" customHeight="1">
      <c r="K23" s="8">
        <f>IF($A23="","",$A23+ROW()/1000000)</f>
        <v/>
      </c>
    </row>
    <row r="24" spans="11:11" ht="18" customHeight="1">
      <c r="K24" s="8">
        <f>IF($A24="","",$A24+ROW()/1000000)</f>
        <v/>
      </c>
    </row>
    <row r="25" spans="11:11" ht="18" customHeight="1">
      <c r="K25" s="8">
        <f>IF($A25="","",$A25+ROW()/1000000)</f>
        <v/>
      </c>
    </row>
    <row r="26" spans="11:11" ht="18" customHeight="1">
      <c r="K26" s="8">
        <f>IF($A26="","",$A26+ROW()/1000000)</f>
        <v/>
      </c>
    </row>
    <row r="27" spans="11:11" ht="18" customHeight="1">
      <c r="K27" s="8">
        <f>IF($A27="","",$A27+ROW()/1000000)</f>
        <v/>
      </c>
    </row>
    <row r="28" spans="11:11" ht="18" customHeight="1">
      <c r="K28" s="8">
        <f>IF($A28="","",$A28+ROW()/1000000)</f>
        <v/>
      </c>
    </row>
    <row r="29" spans="11:11" ht="18" customHeight="1">
      <c r="K29" s="8">
        <f>IF($A29="","",$A29+ROW()/1000000)</f>
        <v/>
      </c>
    </row>
    <row r="30" spans="11:11" ht="18" customHeight="1">
      <c r="K30" s="8">
        <f>IF($A30="","",$A30+ROW()/1000000)</f>
        <v/>
      </c>
    </row>
    <row r="31" spans="11:11" ht="18" customHeight="1">
      <c r="K31" s="8">
        <f>IF($A31="","",$A31+ROW()/1000000)</f>
        <v/>
      </c>
    </row>
    <row r="32" spans="11:11" ht="18" customHeight="1">
      <c r="K32" s="8">
        <f>IF($A32="","",$A32+ROW()/1000000)</f>
        <v/>
      </c>
    </row>
    <row r="33" spans="11:11" ht="18" customHeight="1">
      <c r="K33" s="8">
        <f>IF($A33="","",$A33+ROW()/1000000)</f>
        <v/>
      </c>
    </row>
    <row r="34" spans="11:11" ht="18" customHeight="1">
      <c r="K34" s="8">
        <f>IF($A34="","",$A34+ROW()/1000000)</f>
        <v/>
      </c>
    </row>
    <row r="35" spans="11:11" ht="18" customHeight="1">
      <c r="K35" s="8">
        <f>IF($A35="","",$A35+ROW()/1000000)</f>
        <v/>
      </c>
    </row>
    <row r="36" spans="11:11" ht="18" customHeight="1">
      <c r="K36" s="8">
        <f>IF($A36="","",$A36+ROW()/1000000)</f>
        <v/>
      </c>
    </row>
    <row r="37" spans="11:11" ht="18" customHeight="1">
      <c r="K37" s="8">
        <f>IF($A37="","",$A37+ROW()/1000000)</f>
        <v/>
      </c>
    </row>
    <row r="38" spans="11:11" ht="18" customHeight="1">
      <c r="K38" s="8">
        <f>IF($A38="","",$A38+ROW()/1000000)</f>
        <v/>
      </c>
    </row>
    <row r="39" spans="11:11" ht="18" customHeight="1">
      <c r="K39" s="8">
        <f>IF($A39="","",$A39+ROW()/1000000)</f>
        <v/>
      </c>
    </row>
    <row r="40" spans="11:11" ht="18" customHeight="1">
      <c r="K40" s="8">
        <f>IF($A40="","",$A40+ROW()/1000000)</f>
        <v/>
      </c>
    </row>
    <row r="41" spans="11:11" ht="18" customHeight="1">
      <c r="K41" s="8">
        <f>IF($A41="","",$A41+ROW()/1000000)</f>
        <v/>
      </c>
    </row>
    <row r="42" spans="11:11" ht="18" customHeight="1">
      <c r="K42" s="8">
        <f>IF($A42="","",$A42+ROW()/1000000)</f>
        <v/>
      </c>
    </row>
    <row r="43" spans="11:11" ht="18" customHeight="1">
      <c r="K43" s="8">
        <f>IF($A43="","",$A43+ROW()/1000000)</f>
        <v/>
      </c>
    </row>
    <row r="44" spans="11:11" ht="18" customHeight="1">
      <c r="K44" s="8">
        <f>IF($A44="","",$A44+ROW()/1000000)</f>
        <v/>
      </c>
    </row>
    <row r="45" spans="11:11" ht="18" customHeight="1">
      <c r="K45" s="8">
        <f>IF($A45="","",$A45+ROW()/1000000)</f>
        <v/>
      </c>
    </row>
    <row r="46" spans="11:11" ht="18" customHeight="1">
      <c r="K46" s="8">
        <f>IF($A46="","",$A46+ROW()/1000000)</f>
        <v/>
      </c>
    </row>
    <row r="47" spans="11:11" ht="18" customHeight="1">
      <c r="K47" s="8">
        <f>IF($A47="","",$A47+ROW()/1000000)</f>
        <v/>
      </c>
    </row>
    <row r="48" spans="11:11" ht="18" customHeight="1">
      <c r="K48" s="8">
        <f>IF($A48="","",$A48+ROW()/1000000)</f>
        <v/>
      </c>
    </row>
    <row r="49" spans="11:11" ht="18" customHeight="1">
      <c r="K49" s="8">
        <f>IF($A49="","",$A49+ROW()/1000000)</f>
        <v/>
      </c>
    </row>
    <row r="50" spans="11:11" ht="18" customHeight="1">
      <c r="K50" s="8">
        <f>IF($A50="","",$A50+ROW()/1000000)</f>
        <v/>
      </c>
    </row>
    <row r="51" spans="11:11" ht="18" customHeight="1">
      <c r="K51" s="8">
        <f>IF($A51="","",$A51+ROW()/1000000)</f>
        <v/>
      </c>
    </row>
    <row r="52" spans="11:11" ht="18" customHeight="1">
      <c r="K52" s="8">
        <f>IF($A52="","",$A52+ROW()/1000000)</f>
        <v/>
      </c>
    </row>
    <row r="53" spans="11:11" ht="18" customHeight="1">
      <c r="K53" s="8">
        <f>IF($A53="","",$A53+ROW()/1000000)</f>
        <v/>
      </c>
    </row>
    <row r="54" spans="11:11" ht="18" customHeight="1">
      <c r="K54" s="8">
        <f>IF($A54="","",$A54+ROW()/1000000)</f>
        <v/>
      </c>
    </row>
    <row r="55" spans="11:11" ht="18" customHeight="1">
      <c r="K55" s="8">
        <f>IF($A55="","",$A55+ROW()/1000000)</f>
        <v/>
      </c>
    </row>
    <row r="56" spans="11:11" ht="18" customHeight="1">
      <c r="K56" s="8">
        <f>IF($A56="","",$A56+ROW()/1000000)</f>
        <v/>
      </c>
    </row>
    <row r="57" spans="11:11" ht="18" customHeight="1">
      <c r="K57" s="8">
        <f>IF($A57="","",$A57+ROW()/1000000)</f>
        <v/>
      </c>
    </row>
    <row r="58" spans="11:11" ht="18" customHeight="1">
      <c r="K58" s="8">
        <f>IF($A58="","",$A58+ROW()/1000000)</f>
        <v/>
      </c>
    </row>
    <row r="59" spans="11:11" ht="18" customHeight="1">
      <c r="K59" s="8">
        <f>IF($A59="","",$A59+ROW()/1000000)</f>
        <v/>
      </c>
    </row>
    <row r="60" spans="11:11" ht="18" customHeight="1">
      <c r="K60" s="8">
        <f>IF($A60="","",$A60+ROW()/1000000)</f>
        <v/>
      </c>
    </row>
    <row r="61" spans="11:11" ht="18" customHeight="1">
      <c r="K61" s="8">
        <f>IF($A61="","",$A61+ROW()/1000000)</f>
        <v/>
      </c>
    </row>
    <row r="62" spans="11:11" ht="18" customHeight="1">
      <c r="K62" s="8">
        <f>IF($A62="","",$A62+ROW()/1000000)</f>
        <v/>
      </c>
    </row>
    <row r="63" spans="11:11" ht="18" customHeight="1">
      <c r="K63" s="8">
        <f>IF($A63="","",$A63+ROW()/1000000)</f>
        <v/>
      </c>
    </row>
    <row r="64" spans="11:11" ht="18" customHeight="1">
      <c r="K64" s="8">
        <f>IF($A64="","",$A64+ROW()/1000000)</f>
        <v/>
      </c>
    </row>
    <row r="65" spans="11:11" ht="18" customHeight="1">
      <c r="K65" s="8">
        <f>IF($A65="","",$A65+ROW()/1000000)</f>
        <v/>
      </c>
    </row>
    <row r="66" spans="11:11" ht="18" customHeight="1">
      <c r="K66" s="8">
        <f>IF($A66="","",$A66+ROW()/1000000)</f>
        <v/>
      </c>
    </row>
    <row r="67" spans="11:11" ht="18" customHeight="1">
      <c r="K67" s="8">
        <f>IF($A67="","",$A67+ROW()/1000000)</f>
        <v/>
      </c>
    </row>
    <row r="68" spans="11:11" ht="18" customHeight="1">
      <c r="K68" s="8">
        <f>IF($A68="","",$A68+ROW()/1000000)</f>
        <v/>
      </c>
    </row>
    <row r="69" spans="11:11" ht="18" customHeight="1">
      <c r="K69" s="8">
        <f>IF($A69="","",$A69+ROW()/1000000)</f>
        <v/>
      </c>
    </row>
    <row r="70" spans="11:11" ht="18" customHeight="1">
      <c r="K70" s="8">
        <f>IF($A70="","",$A70+ROW()/1000000)</f>
        <v/>
      </c>
    </row>
    <row r="71" spans="11:11" ht="18" customHeight="1">
      <c r="K71" s="8">
        <f>IF($A71="","",$A71+ROW()/1000000)</f>
        <v/>
      </c>
    </row>
    <row r="72" spans="11:11" ht="18" customHeight="1">
      <c r="K72" s="8">
        <f>IF($A72="","",$A72+ROW()/1000000)</f>
        <v/>
      </c>
    </row>
    <row r="73" spans="11:11" ht="18" customHeight="1">
      <c r="K73" s="8">
        <f>IF($A73="","",$A73+ROW()/1000000)</f>
        <v/>
      </c>
    </row>
    <row r="74" spans="11:11" ht="18" customHeight="1">
      <c r="K74" s="8">
        <f>IF($A74="","",$A74+ROW()/1000000)</f>
        <v/>
      </c>
    </row>
    <row r="75" spans="11:11" ht="18" customHeight="1">
      <c r="K75" s="8">
        <f>IF($A75="","",$A75+ROW()/1000000)</f>
        <v/>
      </c>
    </row>
    <row r="76" spans="11:11" ht="18" customHeight="1">
      <c r="K76" s="8">
        <f>IF($A76="","",$A76+ROW()/1000000)</f>
        <v/>
      </c>
    </row>
    <row r="77" spans="11:11" ht="18" customHeight="1">
      <c r="K77" s="8">
        <f>IF($A77="","",$A77+ROW()/1000000)</f>
        <v/>
      </c>
    </row>
    <row r="78" spans="11:11" ht="18" customHeight="1">
      <c r="K78" s="8">
        <f>IF($A78="","",$A78+ROW()/1000000)</f>
        <v/>
      </c>
    </row>
    <row r="79" spans="11:11" ht="18" customHeight="1">
      <c r="K79" s="8">
        <f>IF($A79="","",$A79+ROW()/1000000)</f>
        <v/>
      </c>
    </row>
    <row r="80" spans="11:11" ht="18" customHeight="1">
      <c r="K80" s="8">
        <f>IF($A80="","",$A80+ROW()/1000000)</f>
        <v/>
      </c>
    </row>
    <row r="81" spans="11:11" ht="18" customHeight="1">
      <c r="K81" s="8">
        <f>IF($A81="","",$A81+ROW()/1000000)</f>
        <v/>
      </c>
    </row>
    <row r="82" spans="11:11" ht="18" customHeight="1">
      <c r="K82" s="8">
        <f>IF($A82="","",$A82+ROW()/1000000)</f>
        <v/>
      </c>
    </row>
    <row r="83" spans="11:11" ht="18" customHeight="1">
      <c r="K83" s="8">
        <f>IF($A83="","",$A83+ROW()/1000000)</f>
        <v/>
      </c>
    </row>
    <row r="84" spans="11:11" ht="18" customHeight="1">
      <c r="K84" s="8">
        <f>IF($A84="","",$A84+ROW()/1000000)</f>
        <v/>
      </c>
    </row>
    <row r="85" spans="11:11" ht="18" customHeight="1">
      <c r="K85" s="8">
        <f>IF($A85="","",$A85+ROW()/1000000)</f>
        <v/>
      </c>
    </row>
    <row r="86" spans="11:11" ht="18" customHeight="1">
      <c r="K86" s="8">
        <f>IF($A86="","",$A86+ROW()/1000000)</f>
        <v/>
      </c>
    </row>
    <row r="87" spans="11:11" ht="18" customHeight="1">
      <c r="K87" s="8">
        <f>IF($A87="","",$A87+ROW()/1000000)</f>
        <v/>
      </c>
    </row>
    <row r="88" spans="11:11" ht="18" customHeight="1">
      <c r="K88" s="8">
        <f>IF($A88="","",$A88+ROW()/1000000)</f>
        <v/>
      </c>
    </row>
    <row r="89" spans="11:11" ht="18" customHeight="1">
      <c r="K89" s="8">
        <f>IF($A89="","",$A89+ROW()/1000000)</f>
        <v/>
      </c>
    </row>
    <row r="90" spans="11:11" ht="18" customHeight="1">
      <c r="K90" s="8">
        <f>IF($A90="","",$A90+ROW()/1000000)</f>
        <v/>
      </c>
    </row>
    <row r="91" spans="11:11" ht="18" customHeight="1">
      <c r="K91" s="8">
        <f>IF($A91="","",$A91+ROW()/1000000)</f>
        <v/>
      </c>
    </row>
    <row r="92" spans="11:11" ht="18" customHeight="1">
      <c r="K92" s="8">
        <f>IF($A92="","",$A92+ROW()/1000000)</f>
        <v/>
      </c>
    </row>
    <row r="93" spans="11:11" ht="18" customHeight="1">
      <c r="K93" s="8">
        <f>IF($A93="","",$A93+ROW()/1000000)</f>
        <v/>
      </c>
    </row>
    <row r="94" spans="11:11" ht="18" customHeight="1">
      <c r="K94" s="8">
        <f>IF($A94="","",$A94+ROW()/1000000)</f>
        <v/>
      </c>
    </row>
    <row r="95" spans="11:11" ht="18" customHeight="1">
      <c r="K95" s="8">
        <f>IF($A95="","",$A95+ROW()/1000000)</f>
        <v/>
      </c>
    </row>
    <row r="96" spans="11:11" ht="18" customHeight="1">
      <c r="K96" s="8">
        <f>IF($A96="","",$A96+ROW()/1000000)</f>
        <v/>
      </c>
    </row>
    <row r="97" spans="11:11" ht="18" customHeight="1">
      <c r="K97" s="8">
        <f>IF($A97="","",$A97+ROW()/1000000)</f>
        <v/>
      </c>
    </row>
    <row r="98" spans="11:11" ht="18" customHeight="1">
      <c r="K98" s="8">
        <f>IF($A98="","",$A98+ROW()/1000000)</f>
        <v/>
      </c>
    </row>
    <row r="99" spans="11:11" ht="18" customHeight="1">
      <c r="K99" s="8">
        <f>IF($A99="","",$A99+ROW()/1000000)</f>
        <v/>
      </c>
    </row>
    <row r="100" spans="11:11" ht="18" customHeight="1">
      <c r="K100" s="8">
        <f>IF($A100="","",$A100+ROW()/1000000)</f>
        <v/>
      </c>
    </row>
    <row r="101" spans="11:11" ht="18" customHeight="1">
      <c r="K101" s="8">
        <f>IF($A101="","",$A101+ROW()/1000000)</f>
        <v/>
      </c>
    </row>
    <row r="102" spans="11:11" ht="18" customHeight="1">
      <c r="K102" s="8">
        <f>IF($A102="","",$A102+ROW()/1000000)</f>
        <v/>
      </c>
    </row>
    <row r="103" spans="11:11" ht="18" customHeight="1">
      <c r="K103" s="8">
        <f>IF($A103="","",$A103+ROW()/1000000)</f>
        <v/>
      </c>
    </row>
    <row r="104" spans="11:11" ht="18" customHeight="1">
      <c r="K104" s="8">
        <f>IF($A104="","",$A104+ROW()/1000000)</f>
        <v/>
      </c>
    </row>
    <row r="105" spans="11:11" ht="18" customHeight="1">
      <c r="K105" s="8">
        <f>IF($A105="","",$A105+ROW()/1000000)</f>
        <v/>
      </c>
    </row>
    <row r="106" spans="11:11" ht="18" customHeight="1">
      <c r="K106" s="8">
        <f>IF($A106="","",$A106+ROW()/1000000)</f>
        <v/>
      </c>
    </row>
    <row r="107" spans="11:11" ht="18" customHeight="1">
      <c r="K107" s="8">
        <f>IF($A107="","",$A107+ROW()/1000000)</f>
        <v/>
      </c>
    </row>
    <row r="108" spans="11:11" ht="18" customHeight="1">
      <c r="K108" s="8">
        <f>IF($A108="","",$A108+ROW()/1000000)</f>
        <v/>
      </c>
    </row>
    <row r="109" spans="11:11" ht="18" customHeight="1">
      <c r="K109" s="8">
        <f>IF($A109="","",$A109+ROW()/1000000)</f>
        <v/>
      </c>
    </row>
    <row r="110" spans="11:11" ht="18" customHeight="1">
      <c r="K110" s="8">
        <f>IF($A110="","",$A110+ROW()/1000000)</f>
        <v/>
      </c>
    </row>
    <row r="111" spans="11:11" ht="18" customHeight="1">
      <c r="K111" s="8">
        <f>IF($A111="","",$A111+ROW()/1000000)</f>
        <v/>
      </c>
    </row>
    <row r="112" spans="11:11" ht="18" customHeight="1">
      <c r="K112" s="8">
        <f>IF($A112="","",$A112+ROW()/1000000)</f>
        <v/>
      </c>
    </row>
    <row r="113" spans="11:11" ht="18" customHeight="1">
      <c r="K113" s="8">
        <f>IF($A113="","",$A113+ROW()/1000000)</f>
        <v/>
      </c>
    </row>
    <row r="114" spans="11:11" ht="18" customHeight="1">
      <c r="K114" s="8">
        <f>IF($A114="","",$A114+ROW()/1000000)</f>
        <v/>
      </c>
    </row>
    <row r="115" spans="11:11" ht="18" customHeight="1">
      <c r="K115" s="8">
        <f>IF($A115="","",$A115+ROW()/1000000)</f>
        <v/>
      </c>
    </row>
    <row r="116" spans="11:11" ht="18" customHeight="1">
      <c r="K116" s="8">
        <f>IF($A116="","",$A116+ROW()/1000000)</f>
        <v/>
      </c>
    </row>
    <row r="117" spans="11:11" ht="18" customHeight="1">
      <c r="K117" s="8">
        <f>IF($A117="","",$A117+ROW()/1000000)</f>
        <v/>
      </c>
    </row>
    <row r="118" spans="11:11" ht="18" customHeight="1">
      <c r="K118" s="8">
        <f>IF($A118="","",$A118+ROW()/1000000)</f>
        <v/>
      </c>
    </row>
    <row r="119" spans="11:11" ht="18" customHeight="1">
      <c r="K119" s="8">
        <f>IF($A119="","",$A119+ROW()/1000000)</f>
        <v/>
      </c>
    </row>
    <row r="120" spans="11:11" ht="18" customHeight="1">
      <c r="K120" s="8">
        <f>IF($A120="","",$A120+ROW()/1000000)</f>
        <v/>
      </c>
    </row>
    <row r="121" spans="11:11" ht="18" customHeight="1">
      <c r="K121" s="8">
        <f>IF($A121="","",$A121+ROW()/1000000)</f>
        <v/>
      </c>
    </row>
    <row r="122" spans="11:11" ht="18" customHeight="1">
      <c r="K122" s="8">
        <f>IF($A122="","",$A122+ROW()/1000000)</f>
        <v/>
      </c>
    </row>
    <row r="123" spans="11:11" ht="18" customHeight="1">
      <c r="K123" s="8">
        <f>IF($A123="","",$A123+ROW()/1000000)</f>
        <v/>
      </c>
    </row>
    <row r="124" spans="11:11" ht="18" customHeight="1">
      <c r="K124" s="8">
        <f>IF($A124="","",$A124+ROW()/1000000)</f>
        <v/>
      </c>
    </row>
    <row r="125" spans="11:11" ht="18" customHeight="1">
      <c r="K125" s="8">
        <f>IF($A125="","",$A125+ROW()/1000000)</f>
        <v/>
      </c>
    </row>
    <row r="126" spans="11:11" ht="18" customHeight="1">
      <c r="K126" s="8">
        <f>IF($A126="","",$A126+ROW()/1000000)</f>
        <v/>
      </c>
    </row>
    <row r="127" spans="11:11" ht="18" customHeight="1">
      <c r="K127" s="8">
        <f>IF($A127="","",$A127+ROW()/1000000)</f>
        <v/>
      </c>
    </row>
    <row r="128" spans="11:11" ht="18" customHeight="1">
      <c r="K128" s="8">
        <f>IF($A128="","",$A128+ROW()/1000000)</f>
        <v/>
      </c>
    </row>
    <row r="129" spans="11:11" ht="18" customHeight="1">
      <c r="K129" s="8">
        <f>IF($A129="","",$A129+ROW()/1000000)</f>
        <v/>
      </c>
    </row>
    <row r="130" spans="11:11" ht="18" customHeight="1">
      <c r="K130" s="8">
        <f>IF($A130="","",$A130+ROW()/1000000)</f>
        <v/>
      </c>
    </row>
    <row r="131" spans="11:11" ht="18" customHeight="1">
      <c r="K131" s="8">
        <f>IF($A131="","",$A131+ROW()/1000000)</f>
        <v/>
      </c>
    </row>
    <row r="132" spans="11:11" ht="18" customHeight="1">
      <c r="K132" s="8">
        <f>IF($A132="","",$A132+ROW()/1000000)</f>
        <v/>
      </c>
    </row>
    <row r="133" spans="11:11" ht="18" customHeight="1">
      <c r="K133" s="8">
        <f>IF($A133="","",$A133+ROW()/1000000)</f>
        <v/>
      </c>
    </row>
    <row r="134" spans="11:11" ht="18" customHeight="1">
      <c r="K134" s="8">
        <f>IF($A134="","",$A134+ROW()/1000000)</f>
        <v/>
      </c>
    </row>
    <row r="135" spans="11:11" ht="18" customHeight="1">
      <c r="K135" s="8">
        <f>IF($A135="","",$A135+ROW()/1000000)</f>
        <v/>
      </c>
    </row>
    <row r="136" spans="11:11" ht="18" customHeight="1">
      <c r="K136" s="8">
        <f>IF($A136="","",$A136+ROW()/1000000)</f>
        <v/>
      </c>
    </row>
    <row r="137" spans="11:11" ht="18" customHeight="1">
      <c r="K137" s="8">
        <f>IF($A137="","",$A137+ROW()/1000000)</f>
        <v/>
      </c>
    </row>
    <row r="138" spans="11:11" ht="18" customHeight="1">
      <c r="K138" s="8">
        <f>IF($A138="","",$A138+ROW()/1000000)</f>
        <v/>
      </c>
    </row>
    <row r="139" spans="11:11" ht="18" customHeight="1">
      <c r="K139" s="8">
        <f>IF($A139="","",$A139+ROW()/1000000)</f>
        <v/>
      </c>
    </row>
    <row r="140" spans="11:11" ht="18" customHeight="1">
      <c r="K140" s="8">
        <f>IF($A140="","",$A140+ROW()/1000000)</f>
        <v/>
      </c>
    </row>
    <row r="141" spans="11:11" ht="18" customHeight="1">
      <c r="K141" s="8">
        <f>IF($A141="","",$A141+ROW()/1000000)</f>
        <v/>
      </c>
    </row>
    <row r="142" spans="11:11" ht="18" customHeight="1">
      <c r="K142" s="8">
        <f>IF($A142="","",$A142+ROW()/1000000)</f>
        <v/>
      </c>
    </row>
    <row r="143" spans="11:11" ht="18" customHeight="1">
      <c r="K143" s="8">
        <f>IF($A143="","",$A143+ROW()/1000000)</f>
        <v/>
      </c>
    </row>
    <row r="144" spans="11:11" ht="18" customHeight="1">
      <c r="K144" s="8">
        <f>IF($A144="","",$A144+ROW()/1000000)</f>
        <v/>
      </c>
    </row>
    <row r="145" spans="11:11" ht="18" customHeight="1">
      <c r="K145" s="8">
        <f>IF($A145="","",$A145+ROW()/1000000)</f>
        <v/>
      </c>
    </row>
    <row r="146" spans="11:11" ht="18" customHeight="1">
      <c r="K146" s="8">
        <f>IF($A146="","",$A146+ROW()/1000000)</f>
        <v/>
      </c>
    </row>
    <row r="147" spans="11:11" ht="18" customHeight="1">
      <c r="K147" s="8">
        <f>IF($A147="","",$A147+ROW()/1000000)</f>
        <v/>
      </c>
    </row>
    <row r="148" spans="11:11" ht="18" customHeight="1">
      <c r="K148" s="8">
        <f>IF($A148="","",$A148+ROW()/1000000)</f>
        <v/>
      </c>
    </row>
    <row r="149" spans="11:11" ht="18" customHeight="1">
      <c r="K149" s="8">
        <f>IF($A149="","",$A149+ROW()/1000000)</f>
        <v/>
      </c>
    </row>
    <row r="150" spans="11:11" ht="18" customHeight="1">
      <c r="K150" s="8">
        <f>IF($A150="","",$A150+ROW()/1000000)</f>
        <v/>
      </c>
    </row>
    <row r="151" spans="11:11" ht="18" customHeight="1">
      <c r="K151" s="8">
        <f>IF($A151="","",$A151+ROW()/1000000)</f>
        <v/>
      </c>
    </row>
    <row r="152" spans="11:11" ht="18" customHeight="1">
      <c r="K152" s="8">
        <f>IF($A152="","",$A152+ROW()/1000000)</f>
        <v/>
      </c>
    </row>
    <row r="153" spans="11:11" ht="18" customHeight="1">
      <c r="K153" s="8">
        <f>IF($A153="","",$A153+ROW()/1000000)</f>
        <v/>
      </c>
    </row>
    <row r="154" spans="11:11" ht="18" customHeight="1">
      <c r="K154" s="8">
        <f>IF($A154="","",$A154+ROW()/1000000)</f>
        <v/>
      </c>
    </row>
    <row r="155" spans="11:11" ht="18" customHeight="1">
      <c r="K155" s="8">
        <f>IF($A155="","",$A155+ROW()/1000000)</f>
        <v/>
      </c>
    </row>
    <row r="156" spans="11:11" ht="18" customHeight="1">
      <c r="K156" s="8">
        <f>IF($A156="","",$A156+ROW()/1000000)</f>
        <v/>
      </c>
    </row>
    <row r="157" spans="11:11" ht="18" customHeight="1">
      <c r="K157" s="8">
        <f>IF($A157="","",$A157+ROW()/1000000)</f>
        <v/>
      </c>
    </row>
    <row r="158" spans="11:11" ht="18" customHeight="1">
      <c r="K158" s="8">
        <f>IF($A158="","",$A158+ROW()/1000000)</f>
        <v/>
      </c>
    </row>
    <row r="159" spans="11:11" ht="18" customHeight="1">
      <c r="K159" s="8">
        <f>IF($A159="","",$A159+ROW()/1000000)</f>
        <v/>
      </c>
    </row>
    <row r="160" spans="11:11" ht="18" customHeight="1">
      <c r="K160" s="8">
        <f>IF($A160="","",$A160+ROW()/1000000)</f>
        <v/>
      </c>
    </row>
    <row r="161" spans="11:11" ht="18" customHeight="1">
      <c r="K161" s="8">
        <f>IF($A161="","",$A161+ROW()/1000000)</f>
        <v/>
      </c>
    </row>
    <row r="162" spans="11:11" ht="18" customHeight="1">
      <c r="K162" s="8">
        <f>IF($A162="","",$A162+ROW()/1000000)</f>
        <v/>
      </c>
    </row>
    <row r="163" spans="11:11" ht="18" customHeight="1">
      <c r="K163" s="8">
        <f>IF($A163="","",$A163+ROW()/1000000)</f>
        <v/>
      </c>
    </row>
    <row r="164" spans="11:11" ht="18" customHeight="1">
      <c r="K164" s="8">
        <f>IF($A164="","",$A164+ROW()/1000000)</f>
        <v/>
      </c>
    </row>
    <row r="165" spans="11:11" ht="18" customHeight="1">
      <c r="K165" s="8">
        <f>IF($A165="","",$A165+ROW()/1000000)</f>
        <v/>
      </c>
    </row>
    <row r="166" spans="11:11" ht="18" customHeight="1">
      <c r="K166" s="8">
        <f>IF($A166="","",$A166+ROW()/1000000)</f>
        <v/>
      </c>
    </row>
    <row r="167" spans="11:11" ht="18" customHeight="1">
      <c r="K167" s="8">
        <f>IF($A167="","",$A167+ROW()/1000000)</f>
        <v/>
      </c>
    </row>
    <row r="168" spans="11:11" ht="18" customHeight="1">
      <c r="K168" s="8">
        <f>IF($A168="","",$A168+ROW()/1000000)</f>
        <v/>
      </c>
    </row>
    <row r="169" spans="11:11" ht="18" customHeight="1">
      <c r="K169" s="8">
        <f>IF($A169="","",$A169+ROW()/1000000)</f>
        <v/>
      </c>
    </row>
    <row r="170" spans="11:11" ht="18" customHeight="1">
      <c r="K170" s="8">
        <f>IF($A170="","",$A170+ROW()/1000000)</f>
        <v/>
      </c>
    </row>
    <row r="171" spans="11:11" ht="18" customHeight="1">
      <c r="K171" s="8">
        <f>IF($A171="","",$A171+ROW()/1000000)</f>
        <v/>
      </c>
    </row>
    <row r="172" spans="11:11" ht="18" customHeight="1">
      <c r="K172" s="8">
        <f>IF($A172="","",$A172+ROW()/1000000)</f>
        <v/>
      </c>
    </row>
    <row r="173" spans="11:11" ht="18" customHeight="1">
      <c r="K173" s="8">
        <f>IF($A173="","",$A173+ROW()/1000000)</f>
        <v/>
      </c>
    </row>
    <row r="174" spans="11:11" ht="18" customHeight="1">
      <c r="K174" s="8">
        <f>IF($A174="","",$A174+ROW()/1000000)</f>
        <v/>
      </c>
    </row>
    <row r="175" spans="11:11" ht="18" customHeight="1">
      <c r="K175" s="8">
        <f>IF($A175="","",$A175+ROW()/1000000)</f>
        <v/>
      </c>
    </row>
    <row r="176" spans="11:11" ht="18" customHeight="1">
      <c r="K176" s="8">
        <f>IF($A176="","",$A176+ROW()/1000000)</f>
        <v/>
      </c>
    </row>
    <row r="177" spans="11:11" ht="18" customHeight="1">
      <c r="K177" s="8">
        <f>IF($A177="","",$A177+ROW()/1000000)</f>
        <v/>
      </c>
    </row>
    <row r="178" spans="11:11" ht="18" customHeight="1">
      <c r="K178" s="8">
        <f>IF($A178="","",$A178+ROW()/1000000)</f>
        <v/>
      </c>
    </row>
    <row r="179" spans="11:11" ht="18" customHeight="1">
      <c r="K179" s="8">
        <f>IF($A179="","",$A179+ROW()/1000000)</f>
        <v/>
      </c>
    </row>
    <row r="180" spans="11:11" ht="18" customHeight="1">
      <c r="K180" s="8">
        <f>IF($A180="","",$A180+ROW()/1000000)</f>
        <v/>
      </c>
    </row>
    <row r="181" spans="11:11" ht="18" customHeight="1">
      <c r="K181" s="8">
        <f>IF($A181="","",$A181+ROW()/1000000)</f>
        <v/>
      </c>
    </row>
    <row r="182" spans="11:11" ht="18" customHeight="1">
      <c r="K182" s="8">
        <f>IF($A182="","",$A182+ROW()/1000000)</f>
        <v/>
      </c>
    </row>
    <row r="183" spans="11:11" ht="18" customHeight="1">
      <c r="K183" s="8">
        <f>IF($A183="","",$A183+ROW()/1000000)</f>
        <v/>
      </c>
    </row>
    <row r="184" spans="11:11" ht="18" customHeight="1">
      <c r="K184" s="8">
        <f>IF($A184="","",$A184+ROW()/1000000)</f>
        <v/>
      </c>
    </row>
    <row r="185" spans="11:11" ht="18" customHeight="1">
      <c r="K185" s="8">
        <f>IF($A185="","",$A185+ROW()/1000000)</f>
        <v/>
      </c>
    </row>
    <row r="186" spans="11:11" ht="18" customHeight="1">
      <c r="K186" s="8">
        <f>IF($A186="","",$A186+ROW()/1000000)</f>
        <v/>
      </c>
    </row>
    <row r="187" spans="11:11" ht="18" customHeight="1">
      <c r="K187" s="8">
        <f>IF($A187="","",$A187+ROW()/1000000)</f>
        <v/>
      </c>
    </row>
    <row r="188" spans="11:11" ht="18" customHeight="1">
      <c r="K188" s="8">
        <f>IF($A188="","",$A188+ROW()/1000000)</f>
        <v/>
      </c>
    </row>
    <row r="189" spans="11:11" ht="18" customHeight="1">
      <c r="K189" s="8">
        <f>IF($A189="","",$A189+ROW()/1000000)</f>
        <v/>
      </c>
    </row>
    <row r="190" spans="11:11" ht="18" customHeight="1">
      <c r="K190" s="8">
        <f>IF($A190="","",$A190+ROW()/1000000)</f>
        <v/>
      </c>
    </row>
    <row r="191" spans="11:11" ht="18" customHeight="1">
      <c r="K191" s="8">
        <f>IF($A191="","",$A191+ROW()/1000000)</f>
        <v/>
      </c>
    </row>
    <row r="192" spans="11:11" ht="18" customHeight="1">
      <c r="K192" s="8">
        <f>IF($A192="","",$A192+ROW()/1000000)</f>
        <v/>
      </c>
    </row>
    <row r="193" spans="11:11" ht="18" customHeight="1">
      <c r="K193" s="8">
        <f>IF($A193="","",$A193+ROW()/1000000)</f>
        <v/>
      </c>
    </row>
    <row r="194" spans="11:11" ht="18" customHeight="1">
      <c r="K194" s="8">
        <f>IF($A194="","",$A194+ROW()/1000000)</f>
        <v/>
      </c>
    </row>
    <row r="195" spans="11:11" ht="18" customHeight="1">
      <c r="K195" s="8">
        <f>IF($A195="","",$A195+ROW()/1000000)</f>
        <v/>
      </c>
    </row>
    <row r="196" spans="11:11" ht="18" customHeight="1">
      <c r="K196" s="8">
        <f>IF($A196="","",$A196+ROW()/1000000)</f>
        <v/>
      </c>
    </row>
    <row r="197" spans="11:11" ht="18" customHeight="1">
      <c r="K197" s="8">
        <f>IF($A197="","",$A197+ROW()/1000000)</f>
        <v/>
      </c>
    </row>
    <row r="198" spans="11:11" ht="18" customHeight="1">
      <c r="K198" s="8">
        <f>IF($A198="","",$A198+ROW()/1000000)</f>
        <v/>
      </c>
    </row>
    <row r="199" spans="11:11" ht="18" customHeight="1">
      <c r="K199" s="8">
        <f>IF($A199="","",$A199+ROW()/1000000)</f>
        <v/>
      </c>
    </row>
    <row r="200" spans="11:11" ht="18" customHeight="1">
      <c r="K200" s="8">
        <f>IF($A200="","",$A200+ROW()/1000000)</f>
        <v/>
      </c>
    </row>
    <row r="201" spans="11:11" ht="18" customHeight="1">
      <c r="K201" s="8">
        <f>IF($A201="","",$A201+ROW()/1000000)</f>
        <v/>
      </c>
    </row>
    <row r="202" spans="11:11" ht="18" customHeight="1">
      <c r="K202" s="8">
        <f>IF($A202="","",$A202+ROW()/1000000)</f>
        <v/>
      </c>
    </row>
    <row r="203" spans="11:11" ht="18" customHeight="1">
      <c r="K203" s="8">
        <f>IF($A203="","",$A203+ROW()/1000000)</f>
        <v/>
      </c>
    </row>
    <row r="204" spans="11:11" ht="18" customHeight="1">
      <c r="K204" s="8">
        <f>IF($A204="","",$A204+ROW()/1000000)</f>
        <v/>
      </c>
    </row>
    <row r="205" spans="11:11" ht="18" customHeight="1">
      <c r="K205" s="8">
        <f>IF($A205="","",$A205+ROW()/1000000)</f>
        <v/>
      </c>
    </row>
    <row r="206" spans="11:11" ht="18" customHeight="1">
      <c r="K206" s="8">
        <f>IF($A206="","",$A206+ROW()/1000000)</f>
        <v/>
      </c>
    </row>
    <row r="207" spans="11:11" ht="18" customHeight="1">
      <c r="K207" s="8">
        <f>IF($A207="","",$A207+ROW()/1000000)</f>
        <v/>
      </c>
    </row>
    <row r="208" spans="11:11" ht="18" customHeight="1">
      <c r="K208" s="8">
        <f>IF($A208="","",$A208+ROW()/1000000)</f>
        <v/>
      </c>
    </row>
    <row r="209" spans="11:11" ht="18" customHeight="1">
      <c r="K209" s="8">
        <f>IF($A209="","",$A209+ROW()/1000000)</f>
        <v/>
      </c>
    </row>
    <row r="210" spans="11:11" ht="18" customHeight="1">
      <c r="K210" s="8">
        <f>IF($A210="","",$A210+ROW()/1000000)</f>
        <v/>
      </c>
    </row>
    <row r="211" spans="11:11" ht="18" customHeight="1">
      <c r="K211" s="8">
        <f>IF($A211="","",$A211+ROW()/1000000)</f>
        <v/>
      </c>
    </row>
    <row r="212" spans="11:11" ht="18" customHeight="1">
      <c r="K212" s="8">
        <f>IF($A212="","",$A212+ROW()/1000000)</f>
        <v/>
      </c>
    </row>
    <row r="213" spans="11:11" ht="18" customHeight="1">
      <c r="K213" s="8">
        <f>IF($A213="","",$A213+ROW()/1000000)</f>
        <v/>
      </c>
    </row>
    <row r="214" spans="11:11" ht="18" customHeight="1">
      <c r="K214" s="8">
        <f>IF($A214="","",$A214+ROW()/1000000)</f>
        <v/>
      </c>
    </row>
    <row r="215" spans="11:11" ht="18" customHeight="1">
      <c r="K215" s="8">
        <f>IF($A215="","",$A215+ROW()/1000000)</f>
        <v/>
      </c>
    </row>
    <row r="216" spans="11:11" ht="18" customHeight="1">
      <c r="K216" s="8">
        <f>IF($A216="","",$A216+ROW()/1000000)</f>
        <v/>
      </c>
    </row>
    <row r="217" spans="11:11" ht="18" customHeight="1">
      <c r="K217" s="8">
        <f>IF($A217="","",$A217+ROW()/1000000)</f>
        <v/>
      </c>
    </row>
    <row r="218" spans="11:11" ht="18" customHeight="1">
      <c r="K218" s="8">
        <f>IF($A218="","",$A218+ROW()/1000000)</f>
        <v/>
      </c>
    </row>
    <row r="219" spans="11:11" ht="18" customHeight="1">
      <c r="K219" s="8">
        <f>IF($A219="","",$A219+ROW()/1000000)</f>
        <v/>
      </c>
    </row>
    <row r="220" spans="11:11" ht="18" customHeight="1">
      <c r="K220" s="8">
        <f>IF($A220="","",$A220+ROW()/1000000)</f>
        <v/>
      </c>
    </row>
    <row r="221" spans="11:11" ht="18" customHeight="1">
      <c r="K221" s="8">
        <f>IF($A221="","",$A221+ROW()/1000000)</f>
        <v/>
      </c>
    </row>
    <row r="222" spans="11:11" ht="18" customHeight="1">
      <c r="K222" s="8">
        <f>IF($A222="","",$A222+ROW()/1000000)</f>
        <v/>
      </c>
    </row>
    <row r="223" spans="11:11" ht="18" customHeight="1">
      <c r="K223" s="8">
        <f>IF($A223="","",$A223+ROW()/1000000)</f>
        <v/>
      </c>
    </row>
    <row r="224" spans="11:11" ht="18" customHeight="1">
      <c r="K224" s="8">
        <f>IF($A224="","",$A224+ROW()/1000000)</f>
        <v/>
      </c>
    </row>
    <row r="225" spans="11:11" ht="18" customHeight="1">
      <c r="K225" s="8">
        <f>IF($A225="","",$A225+ROW()/1000000)</f>
        <v/>
      </c>
    </row>
    <row r="226" spans="11:11" ht="18" customHeight="1">
      <c r="K226" s="8">
        <f>IF($A226="","",$A226+ROW()/1000000)</f>
        <v/>
      </c>
    </row>
    <row r="227" spans="11:11" ht="18" customHeight="1">
      <c r="K227" s="8">
        <f>IF($A227="","",$A227+ROW()/1000000)</f>
        <v/>
      </c>
    </row>
    <row r="228" spans="11:11" ht="18" customHeight="1">
      <c r="K228" s="8">
        <f>IF($A228="","",$A228+ROW()/1000000)</f>
        <v/>
      </c>
    </row>
    <row r="229" spans="11:11" ht="18" customHeight="1">
      <c r="K229" s="8">
        <f>IF($A229="","",$A229+ROW()/1000000)</f>
        <v/>
      </c>
    </row>
    <row r="230" spans="11:11" ht="18" customHeight="1">
      <c r="K230" s="8">
        <f>IF($A230="","",$A230+ROW()/1000000)</f>
        <v/>
      </c>
    </row>
    <row r="231" spans="11:11" ht="18" customHeight="1">
      <c r="K231" s="8">
        <f>IF($A231="","",$A231+ROW()/1000000)</f>
        <v/>
      </c>
    </row>
    <row r="232" spans="11:11" ht="18" customHeight="1">
      <c r="K232" s="8">
        <f>IF($A232="","",$A232+ROW()/1000000)</f>
        <v/>
      </c>
    </row>
    <row r="233" spans="11:11" ht="18" customHeight="1">
      <c r="K233" s="8">
        <f>IF($A233="","",$A233+ROW()/1000000)</f>
        <v/>
      </c>
    </row>
    <row r="234" spans="11:11" ht="18" customHeight="1">
      <c r="K234" s="8">
        <f>IF($A234="","",$A234+ROW()/1000000)</f>
        <v/>
      </c>
    </row>
    <row r="235" spans="11:11" ht="18" customHeight="1">
      <c r="K235" s="8">
        <f>IF($A235="","",$A235+ROW()/1000000)</f>
        <v/>
      </c>
    </row>
    <row r="236" spans="11:11" ht="18" customHeight="1">
      <c r="K236" s="8">
        <f>IF($A236="","",$A236+ROW()/1000000)</f>
        <v/>
      </c>
    </row>
    <row r="237" spans="11:11" ht="18" customHeight="1">
      <c r="K237" s="8">
        <f>IF($A237="","",$A237+ROW()/1000000)</f>
        <v/>
      </c>
    </row>
    <row r="238" spans="11:11" ht="18" customHeight="1">
      <c r="K238" s="8">
        <f>IF($A238="","",$A238+ROW()/1000000)</f>
        <v/>
      </c>
    </row>
    <row r="239" spans="11:11" ht="18" customHeight="1">
      <c r="K239" s="8">
        <f>IF($A239="","",$A239+ROW()/1000000)</f>
        <v/>
      </c>
    </row>
    <row r="240" spans="11:11" ht="18" customHeight="1">
      <c r="K240" s="8">
        <f>IF($A240="","",$A240+ROW()/1000000)</f>
        <v/>
      </c>
    </row>
    <row r="241" spans="11:11" ht="18" customHeight="1">
      <c r="K241" s="8">
        <f>IF($A241="","",$A241+ROW()/1000000)</f>
        <v/>
      </c>
    </row>
    <row r="242" spans="11:11" ht="18" customHeight="1">
      <c r="K242" s="8">
        <f>IF($A242="","",$A242+ROW()/1000000)</f>
        <v/>
      </c>
    </row>
    <row r="243" spans="11:11" ht="18" customHeight="1">
      <c r="K243" s="8">
        <f>IF($A243="","",$A243+ROW()/1000000)</f>
        <v/>
      </c>
    </row>
    <row r="244" spans="11:11" ht="18" customHeight="1">
      <c r="K244" s="8">
        <f>IF($A244="","",$A244+ROW()/1000000)</f>
        <v/>
      </c>
    </row>
    <row r="245" spans="11:11" ht="18" customHeight="1">
      <c r="K245" s="8">
        <f>IF($A245="","",$A245+ROW()/1000000)</f>
        <v/>
      </c>
    </row>
    <row r="246" spans="11:11" ht="18" customHeight="1">
      <c r="K246" s="8">
        <f>IF($A246="","",$A246+ROW()/1000000)</f>
        <v/>
      </c>
    </row>
    <row r="247" spans="11:11" ht="18" customHeight="1">
      <c r="K247" s="8">
        <f>IF($A247="","",$A247+ROW()/1000000)</f>
        <v/>
      </c>
    </row>
    <row r="248" spans="11:11" ht="18" customHeight="1">
      <c r="K248" s="8">
        <f>IF($A248="","",$A248+ROW()/1000000)</f>
        <v/>
      </c>
    </row>
    <row r="249" spans="11:11" ht="18" customHeight="1">
      <c r="K249" s="8">
        <f>IF($A249="","",$A249+ROW()/1000000)</f>
        <v/>
      </c>
    </row>
    <row r="250" spans="11:11" ht="18" customHeight="1">
      <c r="K250" s="8">
        <f>IF($A250="","",$A250+ROW()/1000000)</f>
        <v/>
      </c>
    </row>
    <row r="251" spans="11:11" ht="18" customHeight="1">
      <c r="K251" s="8">
        <f>IF($A251="","",$A251+ROW()/1000000)</f>
        <v/>
      </c>
    </row>
    <row r="252" spans="11:11" ht="18" customHeight="1">
      <c r="K252" s="8">
        <f>IF($A252="","",$A252+ROW()/1000000)</f>
        <v/>
      </c>
    </row>
    <row r="253" spans="11:11" ht="18" customHeight="1">
      <c r="K253" s="8">
        <f>IF($A253="","",$A253+ROW()/1000000)</f>
        <v/>
      </c>
    </row>
    <row r="254" spans="11:11" ht="18" customHeight="1">
      <c r="K254" s="8">
        <f>IF($A254="","",$A254+ROW()/1000000)</f>
        <v/>
      </c>
    </row>
    <row r="255" spans="11:11" ht="18" customHeight="1">
      <c r="K255" s="8">
        <f>IF($A255="","",$A255+ROW()/1000000)</f>
        <v/>
      </c>
    </row>
    <row r="256" spans="11:11" ht="18" customHeight="1">
      <c r="K256" s="8">
        <f>IF($A256="","",$A256+ROW()/1000000)</f>
        <v/>
      </c>
    </row>
    <row r="257" spans="11:11" ht="18" customHeight="1">
      <c r="K257" s="8">
        <f>IF($A257="","",$A257+ROW()/1000000)</f>
        <v/>
      </c>
    </row>
    <row r="258" spans="11:11" ht="18" customHeight="1">
      <c r="K258" s="8">
        <f>IF($A258="","",$A258+ROW()/1000000)</f>
        <v/>
      </c>
    </row>
    <row r="259" spans="11:11" ht="18" customHeight="1">
      <c r="K259" s="8">
        <f>IF($A259="","",$A259+ROW()/1000000)</f>
        <v/>
      </c>
    </row>
    <row r="260" spans="11:11" ht="18" customHeight="1">
      <c r="K260" s="8">
        <f>IF($A260="","",$A260+ROW()/1000000)</f>
        <v/>
      </c>
    </row>
    <row r="261" spans="11:11" ht="18" customHeight="1">
      <c r="K261" s="8">
        <f>IF($A261="","",$A261+ROW()/1000000)</f>
        <v/>
      </c>
    </row>
    <row r="262" spans="11:11" ht="18" customHeight="1">
      <c r="K262" s="8">
        <f>IF($A262="","",$A262+ROW()/1000000)</f>
        <v/>
      </c>
    </row>
    <row r="263" spans="11:11" ht="18" customHeight="1">
      <c r="K263" s="8">
        <f>IF($A263="","",$A263+ROW()/1000000)</f>
        <v/>
      </c>
    </row>
    <row r="264" spans="11:11" ht="18" customHeight="1">
      <c r="K264" s="8">
        <f>IF($A264="","",$A264+ROW()/1000000)</f>
        <v/>
      </c>
    </row>
    <row r="265" spans="11:11" ht="18" customHeight="1">
      <c r="K265" s="8">
        <f>IF($A265="","",$A265+ROW()/1000000)</f>
        <v/>
      </c>
    </row>
    <row r="266" spans="11:11" ht="18" customHeight="1">
      <c r="K266" s="8">
        <f>IF($A266="","",$A266+ROW()/1000000)</f>
        <v/>
      </c>
    </row>
    <row r="267" spans="11:11" ht="18" customHeight="1">
      <c r="K267" s="8">
        <f>IF($A267="","",$A267+ROW()/1000000)</f>
        <v/>
      </c>
    </row>
    <row r="268" spans="11:11" ht="18" customHeight="1">
      <c r="K268" s="8">
        <f>IF($A268="","",$A268+ROW()/1000000)</f>
        <v/>
      </c>
    </row>
    <row r="269" spans="11:11" ht="18" customHeight="1">
      <c r="K269" s="8">
        <f>IF($A269="","",$A269+ROW()/1000000)</f>
        <v/>
      </c>
    </row>
    <row r="270" spans="11:11" ht="18" customHeight="1">
      <c r="K270" s="8">
        <f>IF($A270="","",$A270+ROW()/1000000)</f>
        <v/>
      </c>
    </row>
    <row r="271" spans="11:11" ht="18" customHeight="1">
      <c r="K271" s="8">
        <f>IF($A271="","",$A271+ROW()/1000000)</f>
        <v/>
      </c>
    </row>
    <row r="272" spans="11:11" ht="18" customHeight="1">
      <c r="K272" s="8">
        <f>IF($A272="","",$A272+ROW()/1000000)</f>
        <v/>
      </c>
    </row>
    <row r="273" spans="11:11" ht="18" customHeight="1">
      <c r="K273" s="8">
        <f>IF($A273="","",$A273+ROW()/1000000)</f>
        <v/>
      </c>
    </row>
    <row r="274" spans="11:11" ht="18" customHeight="1">
      <c r="K274" s="8">
        <f>IF($A274="","",$A274+ROW()/1000000)</f>
        <v/>
      </c>
    </row>
    <row r="275" spans="11:11" ht="18" customHeight="1">
      <c r="K275" s="8">
        <f>IF($A275="","",$A275+ROW()/1000000)</f>
        <v/>
      </c>
    </row>
    <row r="276" spans="11:11" ht="18" customHeight="1">
      <c r="K276" s="8">
        <f>IF($A276="","",$A276+ROW()/1000000)</f>
        <v/>
      </c>
    </row>
    <row r="277" spans="11:11" ht="18" customHeight="1">
      <c r="K277" s="8">
        <f>IF($A277="","",$A277+ROW()/1000000)</f>
        <v/>
      </c>
    </row>
    <row r="278" spans="11:11" ht="18" customHeight="1">
      <c r="K278" s="8">
        <f>IF($A278="","",$A278+ROW()/1000000)</f>
        <v/>
      </c>
    </row>
    <row r="279" spans="11:11" ht="18" customHeight="1">
      <c r="K279" s="8">
        <f>IF($A279="","",$A279+ROW()/1000000)</f>
        <v/>
      </c>
    </row>
    <row r="280" spans="11:11" ht="18" customHeight="1">
      <c r="K280" s="8">
        <f>IF($A280="","",$A280+ROW()/1000000)</f>
        <v/>
      </c>
    </row>
    <row r="281" spans="11:11" ht="18" customHeight="1">
      <c r="K281" s="8">
        <f>IF($A281="","",$A281+ROW()/1000000)</f>
        <v/>
      </c>
    </row>
    <row r="282" spans="11:11" ht="18" customHeight="1">
      <c r="K282" s="8">
        <f>IF($A282="","",$A282+ROW()/1000000)</f>
        <v/>
      </c>
    </row>
    <row r="283" spans="11:11" ht="18" customHeight="1">
      <c r="K283" s="8">
        <f>IF($A283="","",$A283+ROW()/1000000)</f>
        <v/>
      </c>
    </row>
    <row r="284" spans="11:11" ht="18" customHeight="1">
      <c r="K284" s="8">
        <f>IF($A284="","",$A284+ROW()/1000000)</f>
        <v/>
      </c>
    </row>
    <row r="285" spans="11:11" ht="18" customHeight="1">
      <c r="K285" s="8">
        <f>IF($A285="","",$A285+ROW()/1000000)</f>
        <v/>
      </c>
    </row>
    <row r="286" spans="11:11" ht="18" customHeight="1">
      <c r="K286" s="8">
        <f>IF($A286="","",$A286+ROW()/1000000)</f>
        <v/>
      </c>
    </row>
    <row r="287" spans="11:11" ht="18" customHeight="1">
      <c r="K287" s="8">
        <f>IF($A287="","",$A287+ROW()/1000000)</f>
        <v/>
      </c>
    </row>
    <row r="288" spans="11:11" ht="18" customHeight="1">
      <c r="K288" s="8">
        <f>IF($A288="","",$A288+ROW()/1000000)</f>
        <v/>
      </c>
    </row>
    <row r="289" spans="11:11" ht="18" customHeight="1">
      <c r="K289" s="8">
        <f>IF($A289="","",$A289+ROW()/1000000)</f>
        <v/>
      </c>
    </row>
    <row r="290" spans="11:11" ht="18" customHeight="1">
      <c r="K290" s="8">
        <f>IF($A290="","",$A290+ROW()/1000000)</f>
        <v/>
      </c>
    </row>
    <row r="291" spans="11:11" ht="18" customHeight="1">
      <c r="K291" s="8">
        <f>IF($A291="","",$A291+ROW()/1000000)</f>
        <v/>
      </c>
    </row>
    <row r="292" spans="11:11" ht="18" customHeight="1">
      <c r="K292" s="8">
        <f>IF($A292="","",$A292+ROW()/1000000)</f>
        <v/>
      </c>
    </row>
    <row r="293" spans="11:11" ht="18" customHeight="1">
      <c r="K293" s="8">
        <f>IF($A293="","",$A293+ROW()/1000000)</f>
        <v/>
      </c>
    </row>
    <row r="294" spans="11:11" ht="18" customHeight="1">
      <c r="K294" s="8">
        <f>IF($A294="","",$A294+ROW()/1000000)</f>
        <v/>
      </c>
    </row>
    <row r="295" spans="11:11" ht="18" customHeight="1">
      <c r="K295" s="8">
        <f>IF($A295="","",$A295+ROW()/1000000)</f>
        <v/>
      </c>
    </row>
    <row r="296" spans="11:11" ht="18" customHeight="1">
      <c r="K296" s="8">
        <f>IF($A296="","",$A296+ROW()/1000000)</f>
        <v/>
      </c>
    </row>
    <row r="297" spans="11:11" ht="18" customHeight="1">
      <c r="K297" s="8">
        <f>IF($A297="","",$A297+ROW()/1000000)</f>
        <v/>
      </c>
    </row>
    <row r="298" spans="11:11" ht="18" customHeight="1">
      <c r="K298" s="8">
        <f>IF($A298="","",$A298+ROW()/1000000)</f>
        <v/>
      </c>
    </row>
    <row r="299" spans="11:11" ht="18" customHeight="1">
      <c r="K299" s="8">
        <f>IF($A299="","",$A299+ROW()/1000000)</f>
        <v/>
      </c>
    </row>
    <row r="300" spans="11:11" ht="18" customHeight="1">
      <c r="K300" s="8">
        <f>IF($A300="","",$A300+ROW()/1000000)</f>
        <v/>
      </c>
    </row>
    <row r="301" spans="11:11" ht="18" customHeight="1">
      <c r="K301" s="8">
        <f>IF($A301="","",$A301+ROW()/1000000)</f>
        <v/>
      </c>
    </row>
    <row r="302" spans="11:11" ht="18" customHeight="1">
      <c r="K302" s="8">
        <f>IF($A302="","",$A302+ROW()/1000000)</f>
        <v/>
      </c>
    </row>
    <row r="303" spans="11:11" ht="18" customHeight="1">
      <c r="K303" s="8">
        <f>IF($A303="","",$A303+ROW()/1000000)</f>
        <v/>
      </c>
    </row>
    <row r="304" spans="11:11" ht="18" customHeight="1">
      <c r="K304" s="8">
        <f>IF($A304="","",$A304+ROW()/1000000)</f>
        <v/>
      </c>
    </row>
    <row r="305" spans="11:11" ht="18" customHeight="1">
      <c r="K305" s="8">
        <f>IF($A305="","",$A305+ROW()/1000000)</f>
        <v/>
      </c>
    </row>
    <row r="306" spans="11:11" ht="18" customHeight="1">
      <c r="K306" s="8">
        <f>IF($A306="","",$A306+ROW()/1000000)</f>
        <v/>
      </c>
    </row>
    <row r="307" spans="11:11" ht="18" customHeight="1">
      <c r="K307" s="8">
        <f>IF($A307="","",$A307+ROW()/1000000)</f>
        <v/>
      </c>
    </row>
    <row r="308" spans="11:11" ht="18" customHeight="1">
      <c r="K308" s="8">
        <f>IF($A308="","",$A308+ROW()/1000000)</f>
        <v/>
      </c>
    </row>
    <row r="309" spans="11:11" ht="18" customHeight="1">
      <c r="K309" s="8">
        <f>IF($A309="","",$A309+ROW()/1000000)</f>
        <v/>
      </c>
    </row>
  </sheetData>
  <mergeCells count="3">
    <mergeCell ref="A1:J2"/>
    <mergeCell ref="A3:J3"/>
    <mergeCell ref="A5:J5"/>
  </mergeCells>
  <conditionalFormatting sqref="H10:H309">
    <cfRule type="expression" dxfId="0" priority="1">
      <formula>AND($H10&lt;&gt;"",$A10&lt;&gt;"",COUNTIFS($H$10:$H10,$H10,$A$10:$A10,"&gt;="&amp;$A10-RECENT_SITE_DAYS,$A$10:$A10,"&lt;"&amp;$A10)&gt;0)</formula>
    </cfRule>
  </conditionalFormatting>
  <dataValidations count="6">
    <dataValidation type="date" allowBlank="1" showInputMessage="1" showErrorMessage="1" errorTitle="Check this entry" error="Choose a listed value or enter a valid value." sqref="A10:A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E10:E309">
      <formula1>0</formula1>
      <formula2>1000000</formula2>
    </dataValidation>
    <dataValidation type="list" allowBlank="1" showInputMessage="1" showErrorMessage="1" errorTitle="Check this entry" error="Choose a listed value or enter a valid value." sqref="F10:F309">
      <formula1>AMOUNT_UNITS</formula1>
    </dataValidation>
    <dataValidation type="list" allowBlank="1" showInputMessage="1" showErrorMessage="1" errorTitle="Check this entry" error="Choose a listed value or enter a valid value." sqref="G10:G309">
      <formula1>ROUTES</formula1>
    </dataValidation>
    <dataValidation type="list" allowBlank="1" showInputMessage="1" showErrorMessage="1" errorTitle="Check this entry" error="Choose a listed value or enter a valid value." sqref="H10:H309">
      <formula1>SITE_NAMES</formula1>
    </dataValidation>
    <dataValidation type="list" allowBlank="1" showInputMessage="1" showErrorMessage="1" errorTitle="Check this entry" error="Choose a listed value or enter a valid value." sqref="I10:I309">
      <formula1>ADMINISTRATION_STATUS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G29"/>
  <sheetViews>
    <sheetView showGridLines="0" zoomScale="90" zoomScaleNormal="90" workbookViewId="0">
      <pane ySplit="9" topLeftCell="A10" activePane="bottomLeft" state="frozen"/>
      <selection pane="bottomLeft"/>
    </sheetView>
  </sheetViews>
  <sheetFormatPr defaultRowHeight="18" customHeight="1"/>
  <cols>
    <col min="1" max="1" width="20.7109375" style="8" customWidth="1"/>
    <col min="2" max="4" width="17.7109375" style="8" customWidth="1"/>
    <col min="5" max="7" width="26.7109375" style="8" customWidth="1"/>
  </cols>
  <sheetData>
    <row r="1" spans="1:7" ht="27" customHeight="1">
      <c r="A1" s="1" t="s">
        <v>84</v>
      </c>
      <c r="B1" s="1"/>
      <c r="C1" s="1"/>
      <c r="D1" s="1"/>
      <c r="E1" s="1"/>
      <c r="F1" s="1"/>
      <c r="G1" s="1"/>
    </row>
    <row r="2" spans="1:7" ht="27" customHeight="1">
      <c r="A2" s="1"/>
      <c r="B2" s="1"/>
      <c r="C2" s="1"/>
      <c r="D2" s="1"/>
      <c r="E2" s="1"/>
      <c r="F2" s="1"/>
      <c r="G2" s="1"/>
    </row>
    <row r="3" spans="1:7" ht="22" customHeight="1">
      <c r="A3" s="2" t="s">
        <v>85</v>
      </c>
      <c r="B3" s="2"/>
      <c r="C3" s="2"/>
      <c r="D3" s="2"/>
      <c r="E3" s="2"/>
      <c r="F3" s="2"/>
      <c r="G3" s="2"/>
    </row>
    <row r="4" spans="1:7" ht="7" customHeight="1"/>
    <row r="5" spans="1:7" ht="34" customHeight="1">
      <c r="A5" s="5" t="s">
        <v>86</v>
      </c>
      <c r="B5" s="5"/>
      <c r="C5" s="5"/>
      <c r="D5" s="5"/>
      <c r="E5" s="5"/>
      <c r="F5" s="5"/>
      <c r="G5" s="5"/>
    </row>
    <row r="6" spans="1:7" ht="5" customHeight="1"/>
    <row r="9" spans="1:7" ht="18" customHeight="1">
      <c r="A9" s="17" t="s">
        <v>87</v>
      </c>
      <c r="B9" s="17" t="s">
        <v>51</v>
      </c>
      <c r="C9" s="17" t="s">
        <v>88</v>
      </c>
      <c r="D9" s="17" t="s">
        <v>52</v>
      </c>
      <c r="E9" s="17" t="s">
        <v>89</v>
      </c>
      <c r="F9" s="17" t="s">
        <v>90</v>
      </c>
      <c r="G9" s="17" t="s">
        <v>91</v>
      </c>
    </row>
    <row r="10" spans="1:7" ht="18" customHeight="1">
      <c r="A10" s="8">
        <f>IF(LISTS!J9="","",LISTS!J9)</f>
        <v/>
      </c>
      <c r="B10" s="18">
        <f>IF($A10="","",IFERROR(LOOKUP(2,1/('ADMINISTRATION LOG'!$H$10:$H$309=$A10),'ADMINISTRATION LOG'!$A$10:$A$309),""))</f>
        <v/>
      </c>
      <c r="C10" s="8">
        <f>IF($B10="","",TODAY()-$B10)</f>
        <v/>
      </c>
      <c r="D10" s="8">
        <f>IF($A10="","",COUNTIFS('ADMINISTRATION LOG'!$H$10:$H$309,$A10,'ADMINISTRATION LOG'!$A$10:$A$309,"&gt;="&amp;TODAY()-30,'ADMINISTRATION LOG'!$A$10:$A$309,"&lt;="&amp;TODAY()))</f>
        <v>0</v>
      </c>
      <c r="E10" s="8">
        <f>IF($C10="","",IF($C10&lt;=RECENT_SITE_DAYS,"Recent record — review","Outside display window"))</f>
        <v/>
      </c>
      <c r="F10" s="8">
        <f>IFERROR(LOOKUP(2,1/('ADMINISTRATION LOG'!$H$10:$H$309=$A10),'ADMINISTRATION LOG'!$I$10:$I$309),"")</f>
        <v/>
      </c>
      <c r="G10" s="8">
        <f>IFERROR(LOOKUP(2,1/('ADMINISTRATION LOG'!$H$10:$H$309=$A10),'ADMINISTRATION LOG'!$J$10:$J$309),"")</f>
        <v/>
      </c>
    </row>
    <row r="11" spans="1:7" ht="18" customHeight="1">
      <c r="A11" s="8">
        <f>IF(LISTS!J10="","",LISTS!J10)</f>
        <v/>
      </c>
      <c r="B11" s="18">
        <f>IF($A11="","",IFERROR(LOOKUP(2,1/('ADMINISTRATION LOG'!$H$10:$H$309=$A11),'ADMINISTRATION LOG'!$A$10:$A$309),""))</f>
        <v/>
      </c>
      <c r="C11" s="8">
        <f>IF($B11="","",TODAY()-$B11)</f>
        <v/>
      </c>
      <c r="D11" s="8">
        <f>IF($A11="","",COUNTIFS('ADMINISTRATION LOG'!$H$10:$H$309,$A11,'ADMINISTRATION LOG'!$A$10:$A$309,"&gt;="&amp;TODAY()-30,'ADMINISTRATION LOG'!$A$10:$A$309,"&lt;="&amp;TODAY()))</f>
        <v>0</v>
      </c>
      <c r="E11" s="8">
        <f>IF($C11="","",IF($C11&lt;=RECENT_SITE_DAYS,"Recent record — review","Outside display window"))</f>
        <v/>
      </c>
      <c r="F11" s="8">
        <f>IFERROR(LOOKUP(2,1/('ADMINISTRATION LOG'!$H$10:$H$309=$A11),'ADMINISTRATION LOG'!$I$10:$I$309),"")</f>
        <v/>
      </c>
      <c r="G11" s="8">
        <f>IFERROR(LOOKUP(2,1/('ADMINISTRATION LOG'!$H$10:$H$309=$A11),'ADMINISTRATION LOG'!$J$10:$J$309),"")</f>
        <v/>
      </c>
    </row>
    <row r="12" spans="1:7" ht="18" customHeight="1">
      <c r="A12" s="8">
        <f>IF(LISTS!J11="","",LISTS!J11)</f>
        <v/>
      </c>
      <c r="B12" s="18">
        <f>IF($A12="","",IFERROR(LOOKUP(2,1/('ADMINISTRATION LOG'!$H$10:$H$309=$A12),'ADMINISTRATION LOG'!$A$10:$A$309),""))</f>
        <v/>
      </c>
      <c r="C12" s="8">
        <f>IF($B12="","",TODAY()-$B12)</f>
        <v/>
      </c>
      <c r="D12" s="8">
        <f>IF($A12="","",COUNTIFS('ADMINISTRATION LOG'!$H$10:$H$309,$A12,'ADMINISTRATION LOG'!$A$10:$A$309,"&gt;="&amp;TODAY()-30,'ADMINISTRATION LOG'!$A$10:$A$309,"&lt;="&amp;TODAY()))</f>
        <v>0</v>
      </c>
      <c r="E12" s="8">
        <f>IF($C12="","",IF($C12&lt;=RECENT_SITE_DAYS,"Recent record — review","Outside display window"))</f>
        <v/>
      </c>
      <c r="F12" s="8">
        <f>IFERROR(LOOKUP(2,1/('ADMINISTRATION LOG'!$H$10:$H$309=$A12),'ADMINISTRATION LOG'!$I$10:$I$309),"")</f>
        <v/>
      </c>
      <c r="G12" s="8">
        <f>IFERROR(LOOKUP(2,1/('ADMINISTRATION LOG'!$H$10:$H$309=$A12),'ADMINISTRATION LOG'!$J$10:$J$309),"")</f>
        <v/>
      </c>
    </row>
    <row r="13" spans="1:7" ht="18" customHeight="1">
      <c r="A13" s="8">
        <f>IF(LISTS!J12="","",LISTS!J12)</f>
        <v/>
      </c>
      <c r="B13" s="18">
        <f>IF($A13="","",IFERROR(LOOKUP(2,1/('ADMINISTRATION LOG'!$H$10:$H$309=$A13),'ADMINISTRATION LOG'!$A$10:$A$309),""))</f>
        <v/>
      </c>
      <c r="C13" s="8">
        <f>IF($B13="","",TODAY()-$B13)</f>
        <v/>
      </c>
      <c r="D13" s="8">
        <f>IF($A13="","",COUNTIFS('ADMINISTRATION LOG'!$H$10:$H$309,$A13,'ADMINISTRATION LOG'!$A$10:$A$309,"&gt;="&amp;TODAY()-30,'ADMINISTRATION LOG'!$A$10:$A$309,"&lt;="&amp;TODAY()))</f>
        <v>0</v>
      </c>
      <c r="E13" s="8">
        <f>IF($C13="","",IF($C13&lt;=RECENT_SITE_DAYS,"Recent record — review","Outside display window"))</f>
        <v/>
      </c>
      <c r="F13" s="8">
        <f>IFERROR(LOOKUP(2,1/('ADMINISTRATION LOG'!$H$10:$H$309=$A13),'ADMINISTRATION LOG'!$I$10:$I$309),"")</f>
        <v/>
      </c>
      <c r="G13" s="8">
        <f>IFERROR(LOOKUP(2,1/('ADMINISTRATION LOG'!$H$10:$H$309=$A13),'ADMINISTRATION LOG'!$J$10:$J$309),"")</f>
        <v/>
      </c>
    </row>
    <row r="14" spans="1:7" ht="18" customHeight="1">
      <c r="A14" s="8">
        <f>IF(LISTS!J13="","",LISTS!J13)</f>
        <v/>
      </c>
      <c r="B14" s="18">
        <f>IF($A14="","",IFERROR(LOOKUP(2,1/('ADMINISTRATION LOG'!$H$10:$H$309=$A14),'ADMINISTRATION LOG'!$A$10:$A$309),""))</f>
        <v/>
      </c>
      <c r="C14" s="8">
        <f>IF($B14="","",TODAY()-$B14)</f>
        <v/>
      </c>
      <c r="D14" s="8">
        <f>IF($A14="","",COUNTIFS('ADMINISTRATION LOG'!$H$10:$H$309,$A14,'ADMINISTRATION LOG'!$A$10:$A$309,"&gt;="&amp;TODAY()-30,'ADMINISTRATION LOG'!$A$10:$A$309,"&lt;="&amp;TODAY()))</f>
        <v>0</v>
      </c>
      <c r="E14" s="8">
        <f>IF($C14="","",IF($C14&lt;=RECENT_SITE_DAYS,"Recent record — review","Outside display window"))</f>
        <v/>
      </c>
      <c r="F14" s="8">
        <f>IFERROR(LOOKUP(2,1/('ADMINISTRATION LOG'!$H$10:$H$309=$A14),'ADMINISTRATION LOG'!$I$10:$I$309),"")</f>
        <v/>
      </c>
      <c r="G14" s="8">
        <f>IFERROR(LOOKUP(2,1/('ADMINISTRATION LOG'!$H$10:$H$309=$A14),'ADMINISTRATION LOG'!$J$10:$J$309),"")</f>
        <v/>
      </c>
    </row>
    <row r="15" spans="1:7" ht="18" customHeight="1">
      <c r="A15" s="8">
        <f>IF(LISTS!J14="","",LISTS!J14)</f>
        <v/>
      </c>
      <c r="B15" s="18">
        <f>IF($A15="","",IFERROR(LOOKUP(2,1/('ADMINISTRATION LOG'!$H$10:$H$309=$A15),'ADMINISTRATION LOG'!$A$10:$A$309),""))</f>
        <v/>
      </c>
      <c r="C15" s="8">
        <f>IF($B15="","",TODAY()-$B15)</f>
        <v/>
      </c>
      <c r="D15" s="8">
        <f>IF($A15="","",COUNTIFS('ADMINISTRATION LOG'!$H$10:$H$309,$A15,'ADMINISTRATION LOG'!$A$10:$A$309,"&gt;="&amp;TODAY()-30,'ADMINISTRATION LOG'!$A$10:$A$309,"&lt;="&amp;TODAY()))</f>
        <v>0</v>
      </c>
      <c r="E15" s="8">
        <f>IF($C15="","",IF($C15&lt;=RECENT_SITE_DAYS,"Recent record — review","Outside display window"))</f>
        <v/>
      </c>
      <c r="F15" s="8">
        <f>IFERROR(LOOKUP(2,1/('ADMINISTRATION LOG'!$H$10:$H$309=$A15),'ADMINISTRATION LOG'!$I$10:$I$309),"")</f>
        <v/>
      </c>
      <c r="G15" s="8">
        <f>IFERROR(LOOKUP(2,1/('ADMINISTRATION LOG'!$H$10:$H$309=$A15),'ADMINISTRATION LOG'!$J$10:$J$309),"")</f>
        <v/>
      </c>
    </row>
    <row r="16" spans="1:7" ht="18" customHeight="1">
      <c r="A16" s="8">
        <f>IF(LISTS!J15="","",LISTS!J15)</f>
        <v/>
      </c>
      <c r="B16" s="18">
        <f>IF($A16="","",IFERROR(LOOKUP(2,1/('ADMINISTRATION LOG'!$H$10:$H$309=$A16),'ADMINISTRATION LOG'!$A$10:$A$309),""))</f>
        <v/>
      </c>
      <c r="C16" s="8">
        <f>IF($B16="","",TODAY()-$B16)</f>
        <v/>
      </c>
      <c r="D16" s="8">
        <f>IF($A16="","",COUNTIFS('ADMINISTRATION LOG'!$H$10:$H$309,$A16,'ADMINISTRATION LOG'!$A$10:$A$309,"&gt;="&amp;TODAY()-30,'ADMINISTRATION LOG'!$A$10:$A$309,"&lt;="&amp;TODAY()))</f>
        <v>0</v>
      </c>
      <c r="E16" s="8">
        <f>IF($C16="","",IF($C16&lt;=RECENT_SITE_DAYS,"Recent record — review","Outside display window"))</f>
        <v/>
      </c>
      <c r="F16" s="8">
        <f>IFERROR(LOOKUP(2,1/('ADMINISTRATION LOG'!$H$10:$H$309=$A16),'ADMINISTRATION LOG'!$I$10:$I$309),"")</f>
        <v/>
      </c>
      <c r="G16" s="8">
        <f>IFERROR(LOOKUP(2,1/('ADMINISTRATION LOG'!$H$10:$H$309=$A16),'ADMINISTRATION LOG'!$J$10:$J$309),"")</f>
        <v/>
      </c>
    </row>
    <row r="17" spans="1:7" ht="18" customHeight="1">
      <c r="A17" s="8">
        <f>IF(LISTS!J16="","",LISTS!J16)</f>
        <v/>
      </c>
      <c r="B17" s="18">
        <f>IF($A17="","",IFERROR(LOOKUP(2,1/('ADMINISTRATION LOG'!$H$10:$H$309=$A17),'ADMINISTRATION LOG'!$A$10:$A$309),""))</f>
        <v/>
      </c>
      <c r="C17" s="8">
        <f>IF($B17="","",TODAY()-$B17)</f>
        <v/>
      </c>
      <c r="D17" s="8">
        <f>IF($A17="","",COUNTIFS('ADMINISTRATION LOG'!$H$10:$H$309,$A17,'ADMINISTRATION LOG'!$A$10:$A$309,"&gt;="&amp;TODAY()-30,'ADMINISTRATION LOG'!$A$10:$A$309,"&lt;="&amp;TODAY()))</f>
        <v>0</v>
      </c>
      <c r="E17" s="8">
        <f>IF($C17="","",IF($C17&lt;=RECENT_SITE_DAYS,"Recent record — review","Outside display window"))</f>
        <v/>
      </c>
      <c r="F17" s="8">
        <f>IFERROR(LOOKUP(2,1/('ADMINISTRATION LOG'!$H$10:$H$309=$A17),'ADMINISTRATION LOG'!$I$10:$I$309),"")</f>
        <v/>
      </c>
      <c r="G17" s="8">
        <f>IFERROR(LOOKUP(2,1/('ADMINISTRATION LOG'!$H$10:$H$309=$A17),'ADMINISTRATION LOG'!$J$10:$J$309),"")</f>
        <v/>
      </c>
    </row>
    <row r="18" spans="1:7" ht="18" customHeight="1">
      <c r="A18" s="8">
        <f>IF(LISTS!J17="","",LISTS!J17)</f>
        <v/>
      </c>
      <c r="B18" s="18">
        <f>IF($A18="","",IFERROR(LOOKUP(2,1/('ADMINISTRATION LOG'!$H$10:$H$309=$A18),'ADMINISTRATION LOG'!$A$10:$A$309),""))</f>
        <v/>
      </c>
      <c r="C18" s="8">
        <f>IF($B18="","",TODAY()-$B18)</f>
        <v/>
      </c>
      <c r="D18" s="8">
        <f>IF($A18="","",COUNTIFS('ADMINISTRATION LOG'!$H$10:$H$309,$A18,'ADMINISTRATION LOG'!$A$10:$A$309,"&gt;="&amp;TODAY()-30,'ADMINISTRATION LOG'!$A$10:$A$309,"&lt;="&amp;TODAY()))</f>
        <v>0</v>
      </c>
      <c r="E18" s="8">
        <f>IF($C18="","",IF($C18&lt;=RECENT_SITE_DAYS,"Recent record — review","Outside display window"))</f>
        <v/>
      </c>
      <c r="F18" s="8">
        <f>IFERROR(LOOKUP(2,1/('ADMINISTRATION LOG'!$H$10:$H$309=$A18),'ADMINISTRATION LOG'!$I$10:$I$309),"")</f>
        <v/>
      </c>
      <c r="G18" s="8">
        <f>IFERROR(LOOKUP(2,1/('ADMINISTRATION LOG'!$H$10:$H$309=$A18),'ADMINISTRATION LOG'!$J$10:$J$309),"")</f>
        <v/>
      </c>
    </row>
    <row r="19" spans="1:7" ht="18" customHeight="1">
      <c r="A19" s="8">
        <f>IF(LISTS!J18="","",LISTS!J18)</f>
        <v/>
      </c>
      <c r="B19" s="18">
        <f>IF($A19="","",IFERROR(LOOKUP(2,1/('ADMINISTRATION LOG'!$H$10:$H$309=$A19),'ADMINISTRATION LOG'!$A$10:$A$309),""))</f>
        <v/>
      </c>
      <c r="C19" s="8">
        <f>IF($B19="","",TODAY()-$B19)</f>
        <v/>
      </c>
      <c r="D19" s="8">
        <f>IF($A19="","",COUNTIFS('ADMINISTRATION LOG'!$H$10:$H$309,$A19,'ADMINISTRATION LOG'!$A$10:$A$309,"&gt;="&amp;TODAY()-30,'ADMINISTRATION LOG'!$A$10:$A$309,"&lt;="&amp;TODAY()))</f>
        <v>0</v>
      </c>
      <c r="E19" s="8">
        <f>IF($C19="","",IF($C19&lt;=RECENT_SITE_DAYS,"Recent record — review","Outside display window"))</f>
        <v/>
      </c>
      <c r="F19" s="8">
        <f>IFERROR(LOOKUP(2,1/('ADMINISTRATION LOG'!$H$10:$H$309=$A19),'ADMINISTRATION LOG'!$I$10:$I$309),"")</f>
        <v/>
      </c>
      <c r="G19" s="8">
        <f>IFERROR(LOOKUP(2,1/('ADMINISTRATION LOG'!$H$10:$H$309=$A19),'ADMINISTRATION LOG'!$J$10:$J$309),"")</f>
        <v/>
      </c>
    </row>
    <row r="20" spans="1:7" ht="18" customHeight="1">
      <c r="A20" s="8">
        <f>IF(LISTS!J19="","",LISTS!J19)</f>
        <v/>
      </c>
      <c r="B20" s="18">
        <f>IF($A20="","",IFERROR(LOOKUP(2,1/('ADMINISTRATION LOG'!$H$10:$H$309=$A20),'ADMINISTRATION LOG'!$A$10:$A$309),""))</f>
        <v/>
      </c>
      <c r="C20" s="8">
        <f>IF($B20="","",TODAY()-$B20)</f>
        <v/>
      </c>
      <c r="D20" s="8">
        <f>IF($A20="","",COUNTIFS('ADMINISTRATION LOG'!$H$10:$H$309,$A20,'ADMINISTRATION LOG'!$A$10:$A$309,"&gt;="&amp;TODAY()-30,'ADMINISTRATION LOG'!$A$10:$A$309,"&lt;="&amp;TODAY()))</f>
        <v>0</v>
      </c>
      <c r="E20" s="8">
        <f>IF($C20="","",IF($C20&lt;=RECENT_SITE_DAYS,"Recent record — review","Outside display window"))</f>
        <v/>
      </c>
      <c r="F20" s="8">
        <f>IFERROR(LOOKUP(2,1/('ADMINISTRATION LOG'!$H$10:$H$309=$A20),'ADMINISTRATION LOG'!$I$10:$I$309),"")</f>
        <v/>
      </c>
      <c r="G20" s="8">
        <f>IFERROR(LOOKUP(2,1/('ADMINISTRATION LOG'!$H$10:$H$309=$A20),'ADMINISTRATION LOG'!$J$10:$J$309),"")</f>
        <v/>
      </c>
    </row>
    <row r="21" spans="1:7" ht="18" customHeight="1">
      <c r="A21" s="8">
        <f>IF(LISTS!J20="","",LISTS!J20)</f>
        <v/>
      </c>
      <c r="B21" s="18">
        <f>IF($A21="","",IFERROR(LOOKUP(2,1/('ADMINISTRATION LOG'!$H$10:$H$309=$A21),'ADMINISTRATION LOG'!$A$10:$A$309),""))</f>
        <v/>
      </c>
      <c r="C21" s="8">
        <f>IF($B21="","",TODAY()-$B21)</f>
        <v/>
      </c>
      <c r="D21" s="8">
        <f>IF($A21="","",COUNTIFS('ADMINISTRATION LOG'!$H$10:$H$309,$A21,'ADMINISTRATION LOG'!$A$10:$A$309,"&gt;="&amp;TODAY()-30,'ADMINISTRATION LOG'!$A$10:$A$309,"&lt;="&amp;TODAY()))</f>
        <v>0</v>
      </c>
      <c r="E21" s="8">
        <f>IF($C21="","",IF($C21&lt;=RECENT_SITE_DAYS,"Recent record — review","Outside display window"))</f>
        <v/>
      </c>
      <c r="F21" s="8">
        <f>IFERROR(LOOKUP(2,1/('ADMINISTRATION LOG'!$H$10:$H$309=$A21),'ADMINISTRATION LOG'!$I$10:$I$309),"")</f>
        <v/>
      </c>
      <c r="G21" s="8">
        <f>IFERROR(LOOKUP(2,1/('ADMINISTRATION LOG'!$H$10:$H$309=$A21),'ADMINISTRATION LOG'!$J$10:$J$309),"")</f>
        <v/>
      </c>
    </row>
    <row r="22" spans="1:7" ht="18" customHeight="1">
      <c r="A22" s="8">
        <f>IF(LISTS!J21="","",LISTS!J21)</f>
        <v/>
      </c>
      <c r="B22" s="18">
        <f>IF($A22="","",IFERROR(LOOKUP(2,1/('ADMINISTRATION LOG'!$H$10:$H$309=$A22),'ADMINISTRATION LOG'!$A$10:$A$309),""))</f>
        <v/>
      </c>
      <c r="C22" s="8">
        <f>IF($B22="","",TODAY()-$B22)</f>
        <v/>
      </c>
      <c r="D22" s="8">
        <f>IF($A22="","",COUNTIFS('ADMINISTRATION LOG'!$H$10:$H$309,$A22,'ADMINISTRATION LOG'!$A$10:$A$309,"&gt;="&amp;TODAY()-30,'ADMINISTRATION LOG'!$A$10:$A$309,"&lt;="&amp;TODAY()))</f>
        <v>0</v>
      </c>
      <c r="E22" s="8">
        <f>IF($C22="","",IF($C22&lt;=RECENT_SITE_DAYS,"Recent record — review","Outside display window"))</f>
        <v/>
      </c>
      <c r="F22" s="8">
        <f>IFERROR(LOOKUP(2,1/('ADMINISTRATION LOG'!$H$10:$H$309=$A22),'ADMINISTRATION LOG'!$I$10:$I$309),"")</f>
        <v/>
      </c>
      <c r="G22" s="8">
        <f>IFERROR(LOOKUP(2,1/('ADMINISTRATION LOG'!$H$10:$H$309=$A22),'ADMINISTRATION LOG'!$J$10:$J$309),"")</f>
        <v/>
      </c>
    </row>
    <row r="23" spans="1:7" ht="18" customHeight="1">
      <c r="A23" s="8">
        <f>IF(LISTS!J22="","",LISTS!J22)</f>
        <v/>
      </c>
      <c r="B23" s="18">
        <f>IF($A23="","",IFERROR(LOOKUP(2,1/('ADMINISTRATION LOG'!$H$10:$H$309=$A23),'ADMINISTRATION LOG'!$A$10:$A$309),""))</f>
        <v/>
      </c>
      <c r="C23" s="8">
        <f>IF($B23="","",TODAY()-$B23)</f>
        <v/>
      </c>
      <c r="D23" s="8">
        <f>IF($A23="","",COUNTIFS('ADMINISTRATION LOG'!$H$10:$H$309,$A23,'ADMINISTRATION LOG'!$A$10:$A$309,"&gt;="&amp;TODAY()-30,'ADMINISTRATION LOG'!$A$10:$A$309,"&lt;="&amp;TODAY()))</f>
        <v>0</v>
      </c>
      <c r="E23" s="8">
        <f>IF($C23="","",IF($C23&lt;=RECENT_SITE_DAYS,"Recent record — review","Outside display window"))</f>
        <v/>
      </c>
      <c r="F23" s="8">
        <f>IFERROR(LOOKUP(2,1/('ADMINISTRATION LOG'!$H$10:$H$309=$A23),'ADMINISTRATION LOG'!$I$10:$I$309),"")</f>
        <v/>
      </c>
      <c r="G23" s="8">
        <f>IFERROR(LOOKUP(2,1/('ADMINISTRATION LOG'!$H$10:$H$309=$A23),'ADMINISTRATION LOG'!$J$10:$J$309),"")</f>
        <v/>
      </c>
    </row>
    <row r="24" spans="1:7" ht="18" customHeight="1">
      <c r="A24" s="8">
        <f>IF(LISTS!J23="","",LISTS!J23)</f>
        <v/>
      </c>
      <c r="B24" s="18">
        <f>IF($A24="","",IFERROR(LOOKUP(2,1/('ADMINISTRATION LOG'!$H$10:$H$309=$A24),'ADMINISTRATION LOG'!$A$10:$A$309),""))</f>
        <v/>
      </c>
      <c r="C24" s="8">
        <f>IF($B24="","",TODAY()-$B24)</f>
        <v/>
      </c>
      <c r="D24" s="8">
        <f>IF($A24="","",COUNTIFS('ADMINISTRATION LOG'!$H$10:$H$309,$A24,'ADMINISTRATION LOG'!$A$10:$A$309,"&gt;="&amp;TODAY()-30,'ADMINISTRATION LOG'!$A$10:$A$309,"&lt;="&amp;TODAY()))</f>
        <v>0</v>
      </c>
      <c r="E24" s="8">
        <f>IF($C24="","",IF($C24&lt;=RECENT_SITE_DAYS,"Recent record — review","Outside display window"))</f>
        <v/>
      </c>
      <c r="F24" s="8">
        <f>IFERROR(LOOKUP(2,1/('ADMINISTRATION LOG'!$H$10:$H$309=$A24),'ADMINISTRATION LOG'!$I$10:$I$309),"")</f>
        <v/>
      </c>
      <c r="G24" s="8">
        <f>IFERROR(LOOKUP(2,1/('ADMINISTRATION LOG'!$H$10:$H$309=$A24),'ADMINISTRATION LOG'!$J$10:$J$309),"")</f>
        <v/>
      </c>
    </row>
    <row r="25" spans="1:7" ht="18" customHeight="1">
      <c r="A25" s="8">
        <f>IF(LISTS!J24="","",LISTS!J24)</f>
        <v/>
      </c>
      <c r="B25" s="18">
        <f>IF($A25="","",IFERROR(LOOKUP(2,1/('ADMINISTRATION LOG'!$H$10:$H$309=$A25),'ADMINISTRATION LOG'!$A$10:$A$309),""))</f>
        <v/>
      </c>
      <c r="C25" s="8">
        <f>IF($B25="","",TODAY()-$B25)</f>
        <v/>
      </c>
      <c r="D25" s="8">
        <f>IF($A25="","",COUNTIFS('ADMINISTRATION LOG'!$H$10:$H$309,$A25,'ADMINISTRATION LOG'!$A$10:$A$309,"&gt;="&amp;TODAY()-30,'ADMINISTRATION LOG'!$A$10:$A$309,"&lt;="&amp;TODAY()))</f>
        <v>0</v>
      </c>
      <c r="E25" s="8">
        <f>IF($C25="","",IF($C25&lt;=RECENT_SITE_DAYS,"Recent record — review","Outside display window"))</f>
        <v/>
      </c>
      <c r="F25" s="8">
        <f>IFERROR(LOOKUP(2,1/('ADMINISTRATION LOG'!$H$10:$H$309=$A25),'ADMINISTRATION LOG'!$I$10:$I$309),"")</f>
        <v/>
      </c>
      <c r="G25" s="8">
        <f>IFERROR(LOOKUP(2,1/('ADMINISTRATION LOG'!$H$10:$H$309=$A25),'ADMINISTRATION LOG'!$J$10:$J$309),"")</f>
        <v/>
      </c>
    </row>
    <row r="26" spans="1:7" ht="18" customHeight="1">
      <c r="A26" s="8">
        <f>IF(LISTS!J25="","",LISTS!J25)</f>
        <v/>
      </c>
      <c r="B26" s="18">
        <f>IF($A26="","",IFERROR(LOOKUP(2,1/('ADMINISTRATION LOG'!$H$10:$H$309=$A26),'ADMINISTRATION LOG'!$A$10:$A$309),""))</f>
        <v/>
      </c>
      <c r="C26" s="8">
        <f>IF($B26="","",TODAY()-$B26)</f>
        <v/>
      </c>
      <c r="D26" s="8">
        <f>IF($A26="","",COUNTIFS('ADMINISTRATION LOG'!$H$10:$H$309,$A26,'ADMINISTRATION LOG'!$A$10:$A$309,"&gt;="&amp;TODAY()-30,'ADMINISTRATION LOG'!$A$10:$A$309,"&lt;="&amp;TODAY()))</f>
        <v>0</v>
      </c>
      <c r="E26" s="8">
        <f>IF($C26="","",IF($C26&lt;=RECENT_SITE_DAYS,"Recent record — review","Outside display window"))</f>
        <v/>
      </c>
      <c r="F26" s="8">
        <f>IFERROR(LOOKUP(2,1/('ADMINISTRATION LOG'!$H$10:$H$309=$A26),'ADMINISTRATION LOG'!$I$10:$I$309),"")</f>
        <v/>
      </c>
      <c r="G26" s="8">
        <f>IFERROR(LOOKUP(2,1/('ADMINISTRATION LOG'!$H$10:$H$309=$A26),'ADMINISTRATION LOG'!$J$10:$J$309),"")</f>
        <v/>
      </c>
    </row>
    <row r="27" spans="1:7" ht="18" customHeight="1">
      <c r="A27" s="8">
        <f>IF(LISTS!J26="","",LISTS!J26)</f>
        <v/>
      </c>
      <c r="B27" s="18">
        <f>IF($A27="","",IFERROR(LOOKUP(2,1/('ADMINISTRATION LOG'!$H$10:$H$309=$A27),'ADMINISTRATION LOG'!$A$10:$A$309),""))</f>
        <v/>
      </c>
      <c r="C27" s="8">
        <f>IF($B27="","",TODAY()-$B27)</f>
        <v/>
      </c>
      <c r="D27" s="8">
        <f>IF($A27="","",COUNTIFS('ADMINISTRATION LOG'!$H$10:$H$309,$A27,'ADMINISTRATION LOG'!$A$10:$A$309,"&gt;="&amp;TODAY()-30,'ADMINISTRATION LOG'!$A$10:$A$309,"&lt;="&amp;TODAY()))</f>
        <v>0</v>
      </c>
      <c r="E27" s="8">
        <f>IF($C27="","",IF($C27&lt;=RECENT_SITE_DAYS,"Recent record — review","Outside display window"))</f>
        <v/>
      </c>
      <c r="F27" s="8">
        <f>IFERROR(LOOKUP(2,1/('ADMINISTRATION LOG'!$H$10:$H$309=$A27),'ADMINISTRATION LOG'!$I$10:$I$309),"")</f>
        <v/>
      </c>
      <c r="G27" s="8">
        <f>IFERROR(LOOKUP(2,1/('ADMINISTRATION LOG'!$H$10:$H$309=$A27),'ADMINISTRATION LOG'!$J$10:$J$309),"")</f>
        <v/>
      </c>
    </row>
    <row r="28" spans="1:7" ht="18" customHeight="1">
      <c r="A28" s="8">
        <f>IF(LISTS!J27="","",LISTS!J27)</f>
        <v/>
      </c>
      <c r="B28" s="18">
        <f>IF($A28="","",IFERROR(LOOKUP(2,1/('ADMINISTRATION LOG'!$H$10:$H$309=$A28),'ADMINISTRATION LOG'!$A$10:$A$309),""))</f>
        <v/>
      </c>
      <c r="C28" s="8">
        <f>IF($B28="","",TODAY()-$B28)</f>
        <v/>
      </c>
      <c r="D28" s="8">
        <f>IF($A28="","",COUNTIFS('ADMINISTRATION LOG'!$H$10:$H$309,$A28,'ADMINISTRATION LOG'!$A$10:$A$309,"&gt;="&amp;TODAY()-30,'ADMINISTRATION LOG'!$A$10:$A$309,"&lt;="&amp;TODAY()))</f>
        <v>0</v>
      </c>
      <c r="E28" s="8">
        <f>IF($C28="","",IF($C28&lt;=RECENT_SITE_DAYS,"Recent record — review","Outside display window"))</f>
        <v/>
      </c>
      <c r="F28" s="8">
        <f>IFERROR(LOOKUP(2,1/('ADMINISTRATION LOG'!$H$10:$H$309=$A28),'ADMINISTRATION LOG'!$I$10:$I$309),"")</f>
        <v/>
      </c>
      <c r="G28" s="8">
        <f>IFERROR(LOOKUP(2,1/('ADMINISTRATION LOG'!$H$10:$H$309=$A28),'ADMINISTRATION LOG'!$J$10:$J$309),"")</f>
        <v/>
      </c>
    </row>
    <row r="29" spans="1:7" ht="18" customHeight="1">
      <c r="A29" s="8">
        <f>IF(LISTS!J28="","",LISTS!J28)</f>
        <v/>
      </c>
      <c r="B29" s="18">
        <f>IF($A29="","",IFERROR(LOOKUP(2,1/('ADMINISTRATION LOG'!$H$10:$H$309=$A29),'ADMINISTRATION LOG'!$A$10:$A$309),""))</f>
        <v/>
      </c>
      <c r="C29" s="8">
        <f>IF($B29="","",TODAY()-$B29)</f>
        <v/>
      </c>
      <c r="D29" s="8">
        <f>IF($A29="","",COUNTIFS('ADMINISTRATION LOG'!$H$10:$H$309,$A29,'ADMINISTRATION LOG'!$A$10:$A$309,"&gt;="&amp;TODAY()-30,'ADMINISTRATION LOG'!$A$10:$A$309,"&lt;="&amp;TODAY()))</f>
        <v>0</v>
      </c>
      <c r="E29" s="8">
        <f>IF($C29="","",IF($C29&lt;=RECENT_SITE_DAYS,"Recent record — review","Outside display window"))</f>
        <v/>
      </c>
      <c r="F29" s="8">
        <f>IFERROR(LOOKUP(2,1/('ADMINISTRATION LOG'!$H$10:$H$309=$A29),'ADMINISTRATION LOG'!$I$10:$I$309),"")</f>
        <v/>
      </c>
      <c r="G29" s="8">
        <f>IFERROR(LOOKUP(2,1/('ADMINISTRATION LOG'!$H$10:$H$309=$A29),'ADMINISTRATION LOG'!$J$10:$J$309),"")</f>
        <v/>
      </c>
    </row>
  </sheetData>
  <autoFilter ref="A9:G29"/>
  <mergeCells count="3">
    <mergeCell ref="A1:G2"/>
    <mergeCell ref="A3:G3"/>
    <mergeCell ref="A5:G5"/>
  </mergeCells>
  <conditionalFormatting sqref="A10:G29">
    <cfRule type="expression" dxfId="0" priority="1">
      <formula>AND($C10&lt;&gt;"",$C10&lt;=RECENT_SITE_DAYS)</formula>
    </cfRule>
  </conditionalFormatting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I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14.7109375" style="19" customWidth="1"/>
    <col min="2" max="2" width="22.7109375" style="6" customWidth="1"/>
    <col min="3" max="6" width="14.7109375" style="20" customWidth="1"/>
    <col min="7" max="8" width="27.7109375" style="6" customWidth="1"/>
    <col min="9" max="9" width="32.7109375" style="6" customWidth="1"/>
  </cols>
  <sheetData>
    <row r="1" spans="1:9" ht="27" customHeight="1">
      <c r="A1" s="1" t="s">
        <v>92</v>
      </c>
      <c r="B1" s="1"/>
      <c r="C1" s="1"/>
      <c r="D1" s="1"/>
      <c r="E1" s="1"/>
      <c r="F1" s="1"/>
      <c r="G1" s="1"/>
      <c r="H1" s="1"/>
      <c r="I1" s="1"/>
    </row>
    <row r="2" spans="1:9" ht="27" customHeight="1">
      <c r="A2" s="1"/>
      <c r="B2" s="1"/>
      <c r="C2" s="1"/>
      <c r="D2" s="1"/>
      <c r="E2" s="1"/>
      <c r="F2" s="1"/>
      <c r="G2" s="1"/>
      <c r="H2" s="1"/>
      <c r="I2" s="1"/>
    </row>
    <row r="3" spans="1:9" ht="22" customHeight="1">
      <c r="A3" s="2" t="s">
        <v>93</v>
      </c>
      <c r="B3" s="2"/>
      <c r="C3" s="2"/>
      <c r="D3" s="2"/>
      <c r="E3" s="2"/>
      <c r="F3" s="2"/>
      <c r="G3" s="2"/>
      <c r="H3" s="2"/>
      <c r="I3" s="2"/>
    </row>
    <row r="4" spans="1:9" ht="7" customHeight="1"/>
    <row r="5" spans="1:9" ht="34" customHeight="1">
      <c r="A5" s="5" t="s">
        <v>94</v>
      </c>
      <c r="B5" s="5"/>
      <c r="C5" s="5"/>
      <c r="D5" s="5"/>
      <c r="E5" s="5"/>
      <c r="F5" s="5"/>
      <c r="G5" s="5"/>
      <c r="H5" s="5"/>
      <c r="I5" s="5"/>
    </row>
    <row r="6" spans="1:9" ht="5" customHeight="1"/>
    <row r="7" spans="1:9" ht="6" customHeight="1"/>
    <row r="9" spans="1:9" ht="34" customHeight="1">
      <c r="A9" s="19" t="s">
        <v>44</v>
      </c>
      <c r="B9" s="6" t="s">
        <v>95</v>
      </c>
      <c r="C9" s="20" t="s">
        <v>96</v>
      </c>
      <c r="D9" s="20" t="s">
        <v>97</v>
      </c>
      <c r="E9" s="20" t="s">
        <v>98</v>
      </c>
      <c r="F9" s="20" t="s">
        <v>99</v>
      </c>
      <c r="G9" s="6" t="s">
        <v>100</v>
      </c>
      <c r="H9" s="6" t="s">
        <v>101</v>
      </c>
      <c r="I9" s="6" t="s">
        <v>70</v>
      </c>
    </row>
  </sheetData>
  <mergeCells count="3">
    <mergeCell ref="A1:I2"/>
    <mergeCell ref="A3:I3"/>
    <mergeCell ref="A5:I5"/>
  </mergeCells>
  <dataValidations count="5">
    <dataValidation type="date" allowBlank="1" showInputMessage="1" showErrorMessage="1" errorTitle="Check this entry" error="Choose a listed value or enter a valid value." sqref="A10:A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C10:C309">
      <formula1>-1000000</formula1>
      <formula2>1000000</formula2>
    </dataValidation>
    <dataValidation type="decimal" allowBlank="1" showInputMessage="1" showErrorMessage="1" errorTitle="Check this entry" error="Choose a listed value or enter a valid value." sqref="D10:D309">
      <formula1>-1000000</formula1>
      <formula2>1000000</formula2>
    </dataValidation>
    <dataValidation type="decimal" allowBlank="1" showInputMessage="1" showErrorMessage="1" errorTitle="Check this entry" error="Choose a listed value or enter a valid value." sqref="E10:E309">
      <formula1>-1000000</formula1>
      <formula2>1000000</formula2>
    </dataValidation>
    <dataValidation type="decimal" allowBlank="1" showInputMessage="1" showErrorMessage="1" errorTitle="Check this entry" error="Choose a listed value or enter a valid value." sqref="F10:F309">
      <formula1>-1000000</formula1>
      <formula2>1000000</formula2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J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3.7109375" style="6" customWidth="1"/>
    <col min="2" max="2" width="14.7109375" style="19" customWidth="1"/>
    <col min="3" max="3" width="13.7109375" style="20" customWidth="1"/>
    <col min="4" max="4" width="14.7109375" style="6" customWidth="1"/>
    <col min="5" max="6" width="18.7109375" style="20" customWidth="1"/>
    <col min="7" max="7" width="23.7109375" style="6" customWidth="1"/>
    <col min="8" max="8" width="20.7109375" style="6" customWidth="1"/>
    <col min="9" max="9" width="25.7109375" style="6" customWidth="1"/>
    <col min="10" max="10" width="32.7109375" style="6" customWidth="1"/>
  </cols>
  <sheetData>
    <row r="1" spans="1:10" ht="27" customHeight="1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</row>
    <row r="2" spans="1:10" ht="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2" customHeight="1">
      <c r="A3" s="2" t="s">
        <v>103</v>
      </c>
      <c r="B3" s="2"/>
      <c r="C3" s="2"/>
      <c r="D3" s="2"/>
      <c r="E3" s="2"/>
      <c r="F3" s="2"/>
      <c r="G3" s="2"/>
      <c r="H3" s="2"/>
      <c r="I3" s="2"/>
      <c r="J3" s="2"/>
    </row>
    <row r="4" spans="1:10" ht="7" customHeight="1"/>
    <row r="5" spans="1:10" ht="34" customHeight="1">
      <c r="A5" s="5" t="s">
        <v>104</v>
      </c>
      <c r="B5" s="5"/>
      <c r="C5" s="5"/>
      <c r="D5" s="5"/>
      <c r="E5" s="5"/>
      <c r="F5" s="5"/>
      <c r="G5" s="5"/>
      <c r="H5" s="5"/>
      <c r="I5" s="5"/>
      <c r="J5" s="5"/>
    </row>
    <row r="6" spans="1:10" ht="5" customHeight="1"/>
    <row r="7" spans="1:10" ht="6" customHeight="1">
      <c r="A7" s="13" t="s">
        <v>112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8" customHeight="1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34" customHeight="1">
      <c r="A9" s="6" t="s">
        <v>105</v>
      </c>
      <c r="B9" s="19" t="s">
        <v>44</v>
      </c>
      <c r="C9" s="20" t="s">
        <v>106</v>
      </c>
      <c r="D9" s="6" t="s">
        <v>47</v>
      </c>
      <c r="E9" s="20" t="s">
        <v>107</v>
      </c>
      <c r="F9" s="20" t="s">
        <v>108</v>
      </c>
      <c r="G9" s="6" t="s">
        <v>109</v>
      </c>
      <c r="H9" s="6" t="s">
        <v>110</v>
      </c>
      <c r="I9" s="6" t="s">
        <v>111</v>
      </c>
      <c r="J9" s="6" t="s">
        <v>70</v>
      </c>
    </row>
  </sheetData>
  <mergeCells count="4">
    <mergeCell ref="A1:J2"/>
    <mergeCell ref="A3:J3"/>
    <mergeCell ref="A5:J5"/>
    <mergeCell ref="A7:J8"/>
  </mergeCells>
  <conditionalFormatting sqref="G10:G309">
    <cfRule type="containsText" dxfId="0" priority="1" operator="containsText" text="critical">
      <formula>NOT(ISERROR(SEARCH("critical",G10)))</formula>
    </cfRule>
  </conditionalFormatting>
  <dataValidations count="5">
    <dataValidation type="date" allowBlank="1" showInputMessage="1" showErrorMessage="1" errorTitle="Check this entry" error="Choose a listed value or enter a valid value." sqref="B10:B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C10:C309">
      <formula1>-1000000000</formula1>
      <formula2>1000000000</formula2>
    </dataValidation>
    <dataValidation type="decimal" allowBlank="1" showInputMessage="1" showErrorMessage="1" errorTitle="Check this entry" error="Choose a listed value or enter a valid value." sqref="E10:E309">
      <formula1>-1000000000</formula1>
      <formula2>1000000000</formula2>
    </dataValidation>
    <dataValidation type="decimal" allowBlank="1" showInputMessage="1" showErrorMessage="1" errorTitle="Check this entry" error="Choose a listed value or enter a valid value." sqref="F10:F309">
      <formula1>-1000000000</formula1>
      <formula2>1000000000</formula2>
    </dataValidation>
    <dataValidation type="list" allowBlank="1" showInputMessage="1" showErrorMessage="1" errorTitle="Check this entry" error="Choose a listed value or enter a valid value." sqref="G10:G309">
      <formula1>LAB_FLAGS</formula1>
    </dataValidation>
  </dataValidations>
  <hyperlinks>
    <hyperlink ref="A7" r:id="rId1"/>
  </hyperlink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4B87"/>
    <pageSetUpPr fitToPage="1"/>
  </sheetPr>
  <dimension ref="A1:I9"/>
  <sheetViews>
    <sheetView showGridLines="0" zoomScale="90" zoomScaleNormal="90" workbookViewId="0">
      <pane ySplit="8" topLeftCell="A9" activePane="bottomLeft" state="frozen"/>
      <selection pane="bottomLeft"/>
    </sheetView>
  </sheetViews>
  <sheetFormatPr defaultRowHeight="18" customHeight="1"/>
  <cols>
    <col min="1" max="1" width="22.7109375" style="6" customWidth="1"/>
    <col min="2" max="2" width="20.7109375" style="6" customWidth="1"/>
    <col min="3" max="3" width="20.7109375" style="21" customWidth="1"/>
    <col min="4" max="4" width="20.7109375" style="20" customWidth="1"/>
    <col min="5" max="5" width="11.7109375" style="6" customWidth="1"/>
    <col min="6" max="6" width="20.7109375" style="6" customWidth="1"/>
    <col min="7" max="7" width="34.7109375" style="6" customWidth="1"/>
    <col min="8" max="8" width="27.7109375" style="6" customWidth="1"/>
    <col min="9" max="9" width="32.7109375" style="6" customWidth="1"/>
  </cols>
  <sheetData>
    <row r="1" spans="1:9" ht="27" customHeight="1">
      <c r="A1" s="1" t="s">
        <v>113</v>
      </c>
      <c r="B1" s="1"/>
      <c r="C1" s="1"/>
      <c r="D1" s="1"/>
      <c r="E1" s="1"/>
      <c r="F1" s="1"/>
      <c r="G1" s="1"/>
      <c r="H1" s="1"/>
      <c r="I1" s="1"/>
    </row>
    <row r="2" spans="1:9" ht="27" customHeight="1">
      <c r="A2" s="1"/>
      <c r="B2" s="1"/>
      <c r="C2" s="1"/>
      <c r="D2" s="1"/>
      <c r="E2" s="1"/>
      <c r="F2" s="1"/>
      <c r="G2" s="1"/>
      <c r="H2" s="1"/>
      <c r="I2" s="1"/>
    </row>
    <row r="3" spans="1:9" ht="22" customHeight="1">
      <c r="A3" s="2" t="s">
        <v>114</v>
      </c>
      <c r="B3" s="2"/>
      <c r="C3" s="2"/>
      <c r="D3" s="2"/>
      <c r="E3" s="2"/>
      <c r="F3" s="2"/>
      <c r="G3" s="2"/>
      <c r="H3" s="2"/>
      <c r="I3" s="2"/>
    </row>
    <row r="4" spans="1:9" ht="7" customHeight="1"/>
    <row r="5" spans="1:9" ht="34" customHeight="1">
      <c r="A5" s="5" t="s">
        <v>115</v>
      </c>
      <c r="B5" s="5"/>
      <c r="C5" s="5"/>
      <c r="D5" s="5"/>
      <c r="E5" s="5"/>
      <c r="F5" s="5"/>
      <c r="G5" s="5"/>
      <c r="H5" s="5"/>
      <c r="I5" s="5"/>
    </row>
    <row r="6" spans="1:9" ht="5" customHeight="1"/>
    <row r="7" spans="1:9" ht="6" customHeight="1"/>
    <row r="9" spans="1:9" ht="34" customHeight="1">
      <c r="A9" s="6" t="s">
        <v>116</v>
      </c>
      <c r="B9" s="6" t="s">
        <v>117</v>
      </c>
      <c r="C9" s="21" t="s">
        <v>118</v>
      </c>
      <c r="D9" s="20" t="s">
        <v>119</v>
      </c>
      <c r="E9" s="6" t="s">
        <v>47</v>
      </c>
      <c r="F9" s="6" t="s">
        <v>120</v>
      </c>
      <c r="G9" s="6" t="s">
        <v>121</v>
      </c>
      <c r="H9" s="6" t="s">
        <v>122</v>
      </c>
      <c r="I9" s="6" t="s">
        <v>70</v>
      </c>
    </row>
  </sheetData>
  <mergeCells count="3">
    <mergeCell ref="A1:I2"/>
    <mergeCell ref="A3:I3"/>
    <mergeCell ref="A5:I5"/>
  </mergeCells>
  <conditionalFormatting sqref="F10:F309">
    <cfRule type="expression" dxfId="0" priority="1">
      <formula>AND($F10&lt;&gt;"",$F10&lt;&gt;"None noted")</formula>
    </cfRule>
  </conditionalFormatting>
  <dataValidations count="4">
    <dataValidation type="date" allowBlank="1" showInputMessage="1" showErrorMessage="1" errorTitle="Check this entry" error="Choose a listed value or enter a valid value." sqref="C10:C309">
      <formula1>DATE(2000,1,1)</formula1>
      <formula2>DATE(2100,12,31)</formula2>
    </dataValidation>
    <dataValidation type="decimal" allowBlank="1" showInputMessage="1" showErrorMessage="1" errorTitle="Check this entry" error="Choose a listed value or enter a valid value." sqref="D10:D309">
      <formula1>-200</formula1>
      <formula2>500</formula2>
    </dataValidation>
    <dataValidation type="list" allowBlank="1" showInputMessage="1" showErrorMessage="1" errorTitle="Check this entry" error="Choose a listed value or enter a valid value." sqref="E10:E309">
      <formula1>TEMPERATURE_UNITS</formula1>
    </dataValidation>
    <dataValidation type="list" allowBlank="1" showInputMessage="1" showErrorMessage="1" errorTitle="Check this entry" error="Choose a listed value or enter a valid value." sqref="F10:F309">
      <formula1>ISSUE_STATUS</formula1>
    </dataValidation>
  </dataValidations>
  <pageMargins left="0.25" right="0.25" top="0.45" bottom="0.45" header="0.3" footer="0.3"/>
  <pageSetup fitToHeight="0" orientation="landscape"/>
  <headerFooter>
    <oddHeader>&amp;L&amp;Rite Aid Peptide Tracking Toolkit&amp;R&amp;P of &amp;N</oddHeader>
    <oddFooter>&amp;LPrivate working record — not treatment advice&amp;C&amp;D&amp;RPeptide Tracking Toolkit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37</vt:i4>
      </vt:variant>
    </vt:vector>
  </HeadingPairs>
  <TitlesOfParts>
    <vt:vector size="48" baseType="lpstr">
      <vt:lpstr>START HERE</vt:lpstr>
      <vt:lpstr>DASHBOARD</vt:lpstr>
      <vt:lpstr>VIALS</vt:lpstr>
      <vt:lpstr>SCHEDULE</vt:lpstr>
      <vt:lpstr>ADMINISTRATION LOG</vt:lpstr>
      <vt:lpstr>SITE ROTATION</vt:lpstr>
      <vt:lpstr>WELLNESS</vt:lpstr>
      <vt:lpstr>LABS</vt:lpstr>
      <vt:lpstr>STORAGE</vt:lpstr>
      <vt:lpstr>TRAVEL</vt:lpstr>
      <vt:lpstr>LISTS</vt:lpstr>
      <vt:lpstr>ADMINISTRATION_STATUS</vt:lpstr>
      <vt:lpstr>AMOUNT_UNITS</vt:lpstr>
      <vt:lpstr>DOCUMENT_STATUS</vt:lpstr>
      <vt:lpstr>EXPIRATION_DAYS</vt:lpstr>
      <vt:lpstr>FORMS</vt:lpstr>
      <vt:lpstr>ISSUE_STATUS</vt:lpstr>
      <vt:lpstr>LAB_FLAGS</vt:lpstr>
      <vt:lpstr>PLAN_STATUS</vt:lpstr>
      <vt:lpstr>'ADMINISTRATION LOG'!Print_Area</vt:lpstr>
      <vt:lpstr>DASHBOARD!Print_Area</vt:lpstr>
      <vt:lpstr>LABS!Print_Area</vt:lpstr>
      <vt:lpstr>LISTS!Print_Area</vt:lpstr>
      <vt:lpstr>SCHEDULE!Print_Area</vt:lpstr>
      <vt:lpstr>'SITE ROTATION'!Print_Area</vt:lpstr>
      <vt:lpstr>'START HERE'!Print_Area</vt:lpstr>
      <vt:lpstr>STORAGE!Print_Area</vt:lpstr>
      <vt:lpstr>TRAVEL!Print_Area</vt:lpstr>
      <vt:lpstr>VIALS!Print_Area</vt:lpstr>
      <vt:lpstr>WELLNESS!Print_Area</vt:lpstr>
      <vt:lpstr>'ADMINISTRATION LOG'!Print_Titles</vt:lpstr>
      <vt:lpstr>DASHBOARD!Print_Titles</vt:lpstr>
      <vt:lpstr>LABS!Print_Titles</vt:lpstr>
      <vt:lpstr>LISTS!Print_Titles</vt:lpstr>
      <vt:lpstr>SCHEDULE!Print_Titles</vt:lpstr>
      <vt:lpstr>'SITE ROTATION'!Print_Titles</vt:lpstr>
      <vt:lpstr>STORAGE!Print_Titles</vt:lpstr>
      <vt:lpstr>TRAVEL!Print_Titles</vt:lpstr>
      <vt:lpstr>VIALS!Print_Titles</vt:lpstr>
      <vt:lpstr>WELLNESS!Print_Titles</vt:lpstr>
      <vt:lpstr>RECENT_SITE_DAYS</vt:lpstr>
      <vt:lpstr>RITE_AID_COUPON_CODE</vt:lpstr>
      <vt:lpstr>ROUTES</vt:lpstr>
      <vt:lpstr>SITE_NAMES</vt:lpstr>
      <vt:lpstr>TEMPERATURE_UNITS</vt:lpstr>
      <vt:lpstr>TRAVEL_STATUS</vt:lpstr>
      <vt:lpstr>VIAL_STATUS</vt:lpstr>
      <vt:lpstr>YES_NO_N_A</vt:lpstr>
    </vt:vector>
  </TitlesOfParts>
  <Company>Rite Aid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Peptide Tracking Toolkit</dc:title>
  <dc:subject>An organizational record for user-entered peptide information</dc:subject>
  <dc:creator>Rite Aid</dc:creator>
  <dc:description>Macro-free workbook; not treatment advice.</dc:description>
  <cp:lastModifiedBy>Rite Aid</cp:lastModifiedBy>
  <dcterms:created xsi:type="dcterms:W3CDTF">2026-08-07T13:02:11Z</dcterms:created>
  <dcterms:modified xsi:type="dcterms:W3CDTF">2026-08-07T13:02:11Z</dcterms:modified>
</cp:coreProperties>
</file>